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NAZ\Desktop\کارهای مجموعه\"/>
    </mc:Choice>
  </mc:AlternateContent>
  <xr:revisionPtr revIDLastSave="0" documentId="8_{4EE3400D-DBB1-410A-BD22-0CA0783A2C63}" xr6:coauthVersionLast="47" xr6:coauthVersionMax="47" xr10:uidLastSave="{00000000-0000-0000-0000-000000000000}"/>
  <workbookProtection workbookAlgorithmName="SHA-512" workbookHashValue="B71KXmiaWfa31R86OMnx59y5G0QpyWYzY/LP7HPjuCdD7JPM0xzHwboxKBUTqw9lczxgI1A4C+rozkdDyVR7Dw==" workbookSaltValue="swwRW4qHYptbmAsUA4XdYQ==" workbookSpinCount="100000" lockStructure="1"/>
  <bookViews>
    <workbookView xWindow="-108" yWindow="-108" windowWidth="26136" windowHeight="17496" activeTab="1" xr2:uid="{0634EFE8-477E-47AC-BE61-8949EB0B9E2A}"/>
  </bookViews>
  <sheets>
    <sheet name="ژوزنال" sheetId="1" r:id="rId1"/>
    <sheet name="آنالیز" sheetId="7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7" i="1"/>
  <c r="E16" i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5" i="2"/>
  <c r="V4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5" i="2"/>
  <c r="W4" i="2"/>
  <c r="J42" i="7"/>
  <c r="W42" i="7"/>
  <c r="E13" i="2"/>
  <c r="E10" i="2"/>
  <c r="W30" i="7" s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17" i="1"/>
  <c r="O16" i="1"/>
  <c r="W55" i="7" l="1"/>
  <c r="E18" i="2"/>
  <c r="E19" i="2" s="1"/>
  <c r="W37" i="7" s="1"/>
  <c r="W35" i="7" s="1"/>
  <c r="E20" i="2"/>
  <c r="W50" i="7" s="1"/>
  <c r="J55" i="7"/>
  <c r="E21" i="2"/>
  <c r="E9" i="2"/>
  <c r="W32" i="7" s="1"/>
  <c r="E16" i="2"/>
  <c r="W40" i="7"/>
  <c r="J40" i="7"/>
  <c r="E4" i="2"/>
  <c r="E5" i="2"/>
  <c r="E3" i="2"/>
  <c r="E17" i="2" l="1"/>
  <c r="J37" i="7" s="1"/>
  <c r="J35" i="7" s="1"/>
  <c r="J52" i="7"/>
  <c r="E6" i="2"/>
  <c r="J50" i="7" s="1"/>
  <c r="E7" i="2"/>
  <c r="J32" i="7" s="1"/>
  <c r="T4" i="2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" i="2"/>
  <c r="H7" i="7"/>
  <c r="E8" i="2" l="1"/>
  <c r="J30" i="7" s="1"/>
  <c r="T16" i="2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G5" i="7"/>
  <c r="W45" i="7" s="1"/>
  <c r="G7" i="7"/>
  <c r="G9" i="7"/>
  <c r="H5" i="7"/>
  <c r="G3" i="7" l="1"/>
  <c r="J45" i="7" s="1"/>
</calcChain>
</file>

<file path=xl/sharedStrings.xml><?xml version="1.0" encoding="utf-8"?>
<sst xmlns="http://schemas.openxmlformats.org/spreadsheetml/2006/main" count="79" uniqueCount="70">
  <si>
    <t>شماره</t>
  </si>
  <si>
    <t>ساعت</t>
  </si>
  <si>
    <t>سشن</t>
  </si>
  <si>
    <t>تایم فریم</t>
  </si>
  <si>
    <t>جفت ارز</t>
  </si>
  <si>
    <t xml:space="preserve">خرید / فروش </t>
  </si>
  <si>
    <t>برد یا باخت</t>
  </si>
  <si>
    <t>لینک عکس</t>
  </si>
  <si>
    <t>باخت</t>
  </si>
  <si>
    <t>Fibo ret</t>
  </si>
  <si>
    <t>fibo exp</t>
  </si>
  <si>
    <t>moving</t>
  </si>
  <si>
    <t>divergence</t>
  </si>
  <si>
    <t>price action</t>
  </si>
  <si>
    <t>elliot</t>
  </si>
  <si>
    <t>fundamnetal</t>
  </si>
  <si>
    <t>Pivot M</t>
  </si>
  <si>
    <t>Pivot W</t>
  </si>
  <si>
    <t xml:space="preserve">خرید </t>
  </si>
  <si>
    <t xml:space="preserve">فروش </t>
  </si>
  <si>
    <t>برد</t>
  </si>
  <si>
    <t>W</t>
  </si>
  <si>
    <t>D</t>
  </si>
  <si>
    <t>4H</t>
  </si>
  <si>
    <t>1H</t>
  </si>
  <si>
    <t>15M</t>
  </si>
  <si>
    <t>http://www.Amoozesh-Boors.com</t>
  </si>
  <si>
    <t>تعداد برد</t>
  </si>
  <si>
    <t>تعداد کل معاملات</t>
  </si>
  <si>
    <t>تعداد باخت</t>
  </si>
  <si>
    <t>نتیجه $</t>
  </si>
  <si>
    <t xml:space="preserve">میزان سرمایه خود را وارد کنید </t>
  </si>
  <si>
    <t>نتیجه %</t>
  </si>
  <si>
    <t xml:space="preserve">تعداد برد </t>
  </si>
  <si>
    <t>تعداد معاملات باخت</t>
  </si>
  <si>
    <t>تعداد معاملات برد</t>
  </si>
  <si>
    <t>ریسک فری</t>
  </si>
  <si>
    <t xml:space="preserve">ریسک فری </t>
  </si>
  <si>
    <t>Risk Free</t>
  </si>
  <si>
    <t>Trend Line</t>
  </si>
  <si>
    <t>R&amp;S</t>
  </si>
  <si>
    <t xml:space="preserve">رشد حساب </t>
  </si>
  <si>
    <t>$</t>
  </si>
  <si>
    <t>تاریخ معامله</t>
  </si>
  <si>
    <t>ریسک معامله%</t>
  </si>
  <si>
    <t>سواپ $</t>
  </si>
  <si>
    <t>نتیجه بازار %</t>
  </si>
  <si>
    <t xml:space="preserve">توضیحات و سیگنالهای دیگر </t>
  </si>
  <si>
    <t xml:space="preserve">ویدیوی راهنما </t>
  </si>
  <si>
    <t>جمع سود دلاری</t>
  </si>
  <si>
    <t xml:space="preserve">جمع سود درصدی </t>
  </si>
  <si>
    <t>سواپ دلاری</t>
  </si>
  <si>
    <t xml:space="preserve">سواپ درصدی </t>
  </si>
  <si>
    <t xml:space="preserve">جمع سود با محاسبه سواپ دلار </t>
  </si>
  <si>
    <t xml:space="preserve">جمع سود با سوا پ به درصد </t>
  </si>
  <si>
    <t xml:space="preserve">جمع سود بازار به دلار </t>
  </si>
  <si>
    <t xml:space="preserve">جمع سود بازار به درصد </t>
  </si>
  <si>
    <t xml:space="preserve">تعدا کل معاملات </t>
  </si>
  <si>
    <t xml:space="preserve">سود </t>
  </si>
  <si>
    <t>ضرر</t>
  </si>
  <si>
    <t xml:space="preserve">مجموع سود </t>
  </si>
  <si>
    <t xml:space="preserve">متوسط سود </t>
  </si>
  <si>
    <t xml:space="preserve">مجموع ضرر </t>
  </si>
  <si>
    <t>متوسط ضرر</t>
  </si>
  <si>
    <t>تاریخ بستن</t>
  </si>
  <si>
    <t>مدت زمان معامله(روز)</t>
  </si>
  <si>
    <t>جمع مدت زمان معامله</t>
  </si>
  <si>
    <t xml:space="preserve">تعداد </t>
  </si>
  <si>
    <t>count</t>
  </si>
  <si>
    <t xml:space="preserve">روز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</si>
</sst>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%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2  Nazanin"/>
      <charset val="178"/>
    </font>
    <font>
      <b/>
      <sz val="14"/>
      <color theme="8" tint="-0.499984740745262"/>
      <name val="2  Nazanin"/>
      <charset val="178"/>
    </font>
    <font>
      <b/>
      <sz val="11"/>
      <color theme="5" tint="-0.249977111117893"/>
      <name val="2  Titr"/>
      <charset val="178"/>
    </font>
    <font>
      <sz val="12"/>
      <color theme="5" tint="-0.249977111117893"/>
      <name val="2  Titr"/>
      <charset val="178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2  Nazanin"/>
      <charset val="178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5" tint="-0.249977111117893"/>
      <name val="2  Titr"/>
      <charset val="178"/>
    </font>
    <font>
      <b/>
      <sz val="36"/>
      <color rgb="FF4E939C"/>
      <name val="Calibri"/>
      <family val="2"/>
      <scheme val="minor"/>
    </font>
    <font>
      <sz val="36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F4F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n">
        <color theme="2" tint="-9.9948118533890809E-2"/>
      </right>
      <top style="thick">
        <color auto="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auto="1"/>
      </top>
      <bottom/>
      <diagonal/>
    </border>
    <border>
      <left style="thin">
        <color theme="2" tint="-9.9948118533890809E-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ck">
        <color auto="1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theme="2" tint="-9.9948118533890809E-2"/>
      </right>
      <top/>
      <bottom style="thick">
        <color auto="1"/>
      </bottom>
      <diagonal/>
    </border>
    <border>
      <left style="thin">
        <color theme="2" tint="-9.9948118533890809E-2"/>
      </left>
      <right style="thick">
        <color auto="1"/>
      </right>
      <top/>
      <bottom style="thick">
        <color auto="1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2" tint="-9.9948118533890809E-2"/>
      </left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4" fillId="4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12" fillId="0" borderId="0" xfId="0" applyFont="1"/>
    <xf numFmtId="164" fontId="3" fillId="10" borderId="5" xfId="0" applyNumberFormat="1" applyFont="1" applyFill="1" applyBorder="1" applyAlignment="1" applyProtection="1">
      <alignment horizontal="center"/>
      <protection locked="0"/>
    </xf>
    <xf numFmtId="20" fontId="3" fillId="10" borderId="5" xfId="0" applyNumberFormat="1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0" fontId="9" fillId="10" borderId="5" xfId="0" applyFont="1" applyFill="1" applyBorder="1" applyAlignment="1" applyProtection="1">
      <alignment horizontal="left"/>
      <protection locked="0"/>
    </xf>
    <xf numFmtId="9" fontId="3" fillId="10" borderId="5" xfId="0" applyNumberFormat="1" applyFont="1" applyFill="1" applyBorder="1" applyAlignment="1" applyProtection="1">
      <alignment horizontal="center"/>
      <protection locked="0"/>
    </xf>
    <xf numFmtId="49" fontId="9" fillId="10" borderId="5" xfId="0" applyNumberFormat="1" applyFont="1" applyFill="1" applyBorder="1" applyAlignment="1" applyProtection="1">
      <alignment horizontal="center"/>
      <protection locked="0"/>
    </xf>
    <xf numFmtId="165" fontId="3" fillId="10" borderId="5" xfId="0" applyNumberFormat="1" applyFont="1" applyFill="1" applyBorder="1" applyAlignment="1" applyProtection="1">
      <alignment horizontal="center"/>
      <protection locked="0"/>
    </xf>
    <xf numFmtId="0" fontId="13" fillId="10" borderId="5" xfId="1" applyFont="1" applyFill="1" applyBorder="1" applyAlignment="1" applyProtection="1">
      <alignment horizontal="center"/>
      <protection locked="0"/>
    </xf>
    <xf numFmtId="164" fontId="3" fillId="7" borderId="5" xfId="0" applyNumberFormat="1" applyFont="1" applyFill="1" applyBorder="1" applyAlignment="1" applyProtection="1">
      <alignment horizontal="center"/>
      <protection locked="0"/>
    </xf>
    <xf numFmtId="20" fontId="3" fillId="7" borderId="5" xfId="0" applyNumberFormat="1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9" fillId="7" borderId="5" xfId="0" applyFont="1" applyFill="1" applyBorder="1" applyAlignment="1" applyProtection="1">
      <alignment horizontal="left"/>
      <protection locked="0"/>
    </xf>
    <xf numFmtId="9" fontId="3" fillId="7" borderId="5" xfId="0" applyNumberFormat="1" applyFont="1" applyFill="1" applyBorder="1" applyAlignment="1" applyProtection="1">
      <alignment horizontal="center"/>
      <protection locked="0"/>
    </xf>
    <xf numFmtId="49" fontId="9" fillId="7" borderId="5" xfId="0" applyNumberFormat="1" applyFont="1" applyFill="1" applyBorder="1" applyAlignment="1" applyProtection="1">
      <alignment horizontal="center"/>
      <protection locked="0"/>
    </xf>
    <xf numFmtId="165" fontId="3" fillId="7" borderId="5" xfId="0" applyNumberFormat="1" applyFont="1" applyFill="1" applyBorder="1" applyAlignment="1" applyProtection="1">
      <alignment horizontal="center"/>
      <protection locked="0"/>
    </xf>
    <xf numFmtId="0" fontId="13" fillId="7" borderId="5" xfId="1" applyFont="1" applyFill="1" applyBorder="1" applyAlignment="1" applyProtection="1">
      <alignment horizontal="center"/>
      <protection locked="0"/>
    </xf>
    <xf numFmtId="164" fontId="3" fillId="7" borderId="7" xfId="0" applyNumberFormat="1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13" fillId="7" borderId="7" xfId="1" applyFont="1" applyFill="1" applyBorder="1" applyAlignment="1" applyProtection="1">
      <alignment horizontal="center"/>
      <protection locked="0"/>
    </xf>
    <xf numFmtId="9" fontId="3" fillId="7" borderId="7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shrinkToFit="1"/>
    </xf>
    <xf numFmtId="0" fontId="18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10" borderId="5" xfId="0" applyFont="1" applyFill="1" applyBorder="1" applyAlignment="1" applyProtection="1">
      <alignment horizontal="center" shrinkToFit="1"/>
      <protection locked="0"/>
    </xf>
    <xf numFmtId="0" fontId="3" fillId="10" borderId="19" xfId="0" applyFont="1" applyFill="1" applyBorder="1" applyAlignment="1" applyProtection="1">
      <alignment horizontal="center" shrinkToFit="1"/>
      <protection locked="0"/>
    </xf>
    <xf numFmtId="0" fontId="3" fillId="10" borderId="6" xfId="0" applyFont="1" applyFill="1" applyBorder="1" applyAlignment="1" applyProtection="1">
      <alignment horizontal="center" shrinkToFit="1"/>
      <protection locked="0"/>
    </xf>
    <xf numFmtId="0" fontId="3" fillId="7" borderId="5" xfId="0" applyFont="1" applyFill="1" applyBorder="1" applyAlignment="1" applyProtection="1">
      <alignment horizontal="center" shrinkToFit="1"/>
      <protection locked="0"/>
    </xf>
    <xf numFmtId="9" fontId="3" fillId="7" borderId="5" xfId="0" applyNumberFormat="1" applyFont="1" applyFill="1" applyBorder="1" applyAlignment="1" applyProtection="1">
      <alignment horizontal="center" shrinkToFit="1"/>
      <protection locked="0"/>
    </xf>
    <xf numFmtId="0" fontId="3" fillId="7" borderId="19" xfId="0" applyFont="1" applyFill="1" applyBorder="1" applyAlignment="1" applyProtection="1">
      <alignment horizontal="center" shrinkToFit="1"/>
      <protection locked="0"/>
    </xf>
    <xf numFmtId="0" fontId="3" fillId="7" borderId="6" xfId="0" applyFont="1" applyFill="1" applyBorder="1" applyAlignment="1" applyProtection="1">
      <alignment horizontal="center" shrinkToFit="1"/>
      <protection locked="0"/>
    </xf>
    <xf numFmtId="0" fontId="3" fillId="5" borderId="7" xfId="0" applyFont="1" applyFill="1" applyBorder="1" applyAlignment="1" applyProtection="1">
      <alignment horizontal="center" shrinkToFit="1"/>
      <protection locked="0"/>
    </xf>
    <xf numFmtId="0" fontId="3" fillId="7" borderId="7" xfId="0" applyFont="1" applyFill="1" applyBorder="1" applyAlignment="1" applyProtection="1">
      <alignment horizontal="center" shrinkToFit="1"/>
      <protection locked="0"/>
    </xf>
    <xf numFmtId="9" fontId="3" fillId="7" borderId="7" xfId="0" applyNumberFormat="1" applyFont="1" applyFill="1" applyBorder="1" applyAlignment="1" applyProtection="1">
      <alignment horizontal="center" shrinkToFit="1"/>
      <protection locked="0"/>
    </xf>
    <xf numFmtId="0" fontId="3" fillId="7" borderId="20" xfId="0" applyFont="1" applyFill="1" applyBorder="1" applyAlignment="1" applyProtection="1">
      <alignment horizontal="center" shrinkToFit="1"/>
      <protection locked="0"/>
    </xf>
    <xf numFmtId="0" fontId="3" fillId="7" borderId="18" xfId="0" applyFont="1" applyFill="1" applyBorder="1" applyAlignment="1" applyProtection="1">
      <alignment horizontal="center" shrinkToFit="1"/>
      <protection locked="0"/>
    </xf>
    <xf numFmtId="1" fontId="3" fillId="10" borderId="5" xfId="0" applyNumberFormat="1" applyFont="1" applyFill="1" applyBorder="1" applyAlignment="1">
      <alignment horizontal="center"/>
    </xf>
    <xf numFmtId="1" fontId="3" fillId="7" borderId="5" xfId="0" applyNumberFormat="1" applyFont="1" applyFill="1" applyBorder="1" applyAlignment="1">
      <alignment horizontal="center" readingOrder="2"/>
    </xf>
    <xf numFmtId="165" fontId="3" fillId="10" borderId="5" xfId="0" applyNumberFormat="1" applyFont="1" applyFill="1" applyBorder="1" applyAlignment="1">
      <alignment horizontal="center"/>
    </xf>
    <xf numFmtId="165" fontId="3" fillId="7" borderId="5" xfId="0" applyNumberFormat="1" applyFont="1" applyFill="1" applyBorder="1" applyAlignment="1">
      <alignment horizontal="center"/>
    </xf>
    <xf numFmtId="1" fontId="3" fillId="7" borderId="7" xfId="0" applyNumberFormat="1" applyFont="1" applyFill="1" applyBorder="1" applyAlignment="1">
      <alignment horizontal="center" readingOrder="2"/>
    </xf>
    <xf numFmtId="0" fontId="9" fillId="7" borderId="7" xfId="0" applyFont="1" applyFill="1" applyBorder="1" applyAlignment="1" applyProtection="1">
      <alignment horizontal="left"/>
      <protection locked="0"/>
    </xf>
    <xf numFmtId="49" fontId="9" fillId="7" borderId="7" xfId="0" applyNumberFormat="1" applyFont="1" applyFill="1" applyBorder="1" applyAlignment="1" applyProtection="1">
      <alignment horizontal="center"/>
      <protection locked="0"/>
    </xf>
    <xf numFmtId="165" fontId="3" fillId="7" borderId="7" xfId="0" applyNumberFormat="1" applyFont="1" applyFill="1" applyBorder="1" applyAlignment="1">
      <alignment horizontal="center"/>
    </xf>
    <xf numFmtId="165" fontId="3" fillId="7" borderId="7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9" fontId="3" fillId="10" borderId="5" xfId="0" applyNumberFormat="1" applyFont="1" applyFill="1" applyBorder="1" applyAlignment="1" applyProtection="1">
      <alignment horizontal="center" shrinkToFit="1"/>
      <protection locked="0"/>
    </xf>
    <xf numFmtId="0" fontId="16" fillId="6" borderId="8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6" fillId="2" borderId="8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/>
    <xf numFmtId="0" fontId="0" fillId="0" borderId="0" xfId="0"/>
    <xf numFmtId="1" fontId="8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E939C"/>
      <color rgb="FF678CB5"/>
      <color rgb="FF3CB29E"/>
      <color rgb="FF0F94C9"/>
      <color rgb="FFFF3F3F"/>
      <color rgb="FF11989F"/>
      <color rgb="FFFEF4F7"/>
      <color rgb="FFECE2F6"/>
      <color rgb="FFF9F6FC"/>
      <color rgb="FFFAF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>
                <a:solidFill>
                  <a:schemeClr val="accent1">
                    <a:lumMod val="50000"/>
                  </a:schemeClr>
                </a:solidFill>
                <a:cs typeface="2  Titr" panose="00000700000000000000" pitchFamily="2" charset="-78"/>
              </a:rPr>
              <a:t>وضعیت</a:t>
            </a:r>
            <a:r>
              <a:rPr lang="fa-IR" sz="1600" baseline="0">
                <a:solidFill>
                  <a:schemeClr val="accent1">
                    <a:lumMod val="50000"/>
                  </a:schemeClr>
                </a:solidFill>
                <a:cs typeface="2  Titr" panose="00000700000000000000" pitchFamily="2" charset="-78"/>
              </a:rPr>
              <a:t> معاملات</a:t>
            </a:r>
            <a:endParaRPr lang="en-US" sz="1600">
              <a:solidFill>
                <a:schemeClr val="accent1">
                  <a:lumMod val="50000"/>
                </a:schemeClr>
              </a:solidFill>
              <a:cs typeface="2  Titr" panose="00000700000000000000" pitchFamily="2" charset="-78"/>
            </a:endParaRPr>
          </a:p>
        </c:rich>
      </c:tx>
      <c:layout>
        <c:manualLayout>
          <c:xMode val="edge"/>
          <c:yMode val="edge"/>
          <c:x val="0.32459766542340102"/>
          <c:y val="3.89350909787961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1669250803109"/>
          <c:y val="0.19449803815091066"/>
          <c:w val="0.71411887123577011"/>
          <c:h val="0.8539110087654137"/>
        </c:manualLayout>
      </c:layout>
      <c:pieChart>
        <c:varyColors val="1"/>
        <c:ser>
          <c:idx val="0"/>
          <c:order val="0"/>
          <c:spPr>
            <a:ln>
              <a:noFill/>
            </a:ln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2-6A07-4184-AB2E-67376CBFD944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55E8-470F-A650-0ED004391CDB}"/>
              </c:ext>
            </c:extLst>
          </c:dPt>
          <c:dPt>
            <c:idx val="2"/>
            <c:bubble3D val="0"/>
            <c:spPr>
              <a:solidFill>
                <a:srgbClr val="FF3F3F"/>
              </a:solidFill>
              <a:ln w="19050">
                <a:noFill/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6A07-4184-AB2E-67376CBFD944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55E8-470F-A650-0ED004391CDB}"/>
              </c:ext>
            </c:extLst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4-6A07-4184-AB2E-67376CBFD944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55E8-470F-A650-0ED004391CDB}"/>
              </c:ext>
            </c:extLst>
          </c:dPt>
          <c:val>
            <c:numRef>
              <c:f>آنالیز!$G$5:$G$10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7-4184-AB2E-67376CBFD94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E8-470F-A650-0ED004391CDB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5E8-470F-A650-0ED004391CDB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5E8-470F-A650-0ED004391CDB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5E8-470F-A650-0ED004391CDB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5E8-470F-A650-0ED004391CDB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5E8-470F-A650-0ED004391CDB}"/>
              </c:ext>
            </c:extLst>
          </c:dPt>
          <c:val>
            <c:numRef>
              <c:f>آنالیز!$H$5:$H$10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7-4184-AB2E-67376CBF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2000" b="1">
                <a:solidFill>
                  <a:schemeClr val="accent5">
                    <a:lumMod val="50000"/>
                  </a:schemeClr>
                </a:solidFill>
                <a:cs typeface="Titr" panose="00000700000000000000" pitchFamily="2" charset="-78"/>
              </a:rPr>
              <a:t>رشد</a:t>
            </a:r>
            <a:r>
              <a:rPr lang="fa-IR" sz="2000" b="1" baseline="0">
                <a:solidFill>
                  <a:schemeClr val="accent5">
                    <a:lumMod val="50000"/>
                  </a:schemeClr>
                </a:solidFill>
                <a:cs typeface="Titr" panose="00000700000000000000" pitchFamily="2" charset="-78"/>
              </a:rPr>
              <a:t> سرمایه به دلار  </a:t>
            </a:r>
            <a:endParaRPr lang="en-US" sz="2000" b="1">
              <a:solidFill>
                <a:schemeClr val="accent5">
                  <a:lumMod val="50000"/>
                </a:schemeClr>
              </a:solidFill>
              <a:cs typeface="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24737335760955E-2"/>
          <c:y val="0.14680531165618685"/>
          <c:w val="0.89681041637147541"/>
          <c:h val="0.7933513066301496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2857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yVal>
            <c:numRef>
              <c:f>Sheet2!$T$4:$T$43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D-475E-97EF-75A1DCB8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191600"/>
        <c:axId val="311185360"/>
      </c:scatterChart>
      <c:valAx>
        <c:axId val="31119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4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185360"/>
        <c:crosses val="autoZero"/>
        <c:crossBetween val="midCat"/>
      </c:valAx>
      <c:valAx>
        <c:axId val="3111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191600"/>
        <c:crosses val="autoZero"/>
        <c:crossBetween val="midCat"/>
      </c:valAx>
      <c:spPr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/>
        <a:scene3d>
          <a:camera prst="orthographicFront"/>
          <a:lightRig rig="threePt" dir="t"/>
        </a:scene3d>
        <a:sp3d>
          <a:bevelT w="139700" h="139700"/>
        </a:sp3d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285751</xdr:colOff>
      <xdr:row>0</xdr:row>
      <xdr:rowOff>76200</xdr:rowOff>
    </xdr:from>
    <xdr:to>
      <xdr:col>20</xdr:col>
      <xdr:colOff>842011</xdr:colOff>
      <xdr:row>10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2BD96-051A-4108-87F4-FF9980B48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76200"/>
          <a:ext cx="7962900" cy="1990725"/>
        </a:xfrm>
        <a:prstGeom prst="rect">
          <a:avLst/>
        </a:prstGeom>
      </xdr:spPr>
    </xdr:pic>
    <xdr:clientData/>
  </xdr:twoCellAnchor>
  <xdr:twoCellAnchor editAs="absolute">
    <xdr:from>
      <xdr:col>4</xdr:col>
      <xdr:colOff>1038206</xdr:colOff>
      <xdr:row>27</xdr:row>
      <xdr:rowOff>234708</xdr:rowOff>
    </xdr:from>
    <xdr:to>
      <xdr:col>25</xdr:col>
      <xdr:colOff>344879</xdr:colOff>
      <xdr:row>43</xdr:row>
      <xdr:rowOff>140488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D013F2-B8EF-E125-E64A-ADC9C6E2E279}"/>
            </a:ext>
          </a:extLst>
        </xdr:cNvPr>
        <xdr:cNvSpPr/>
      </xdr:nvSpPr>
      <xdr:spPr>
        <a:xfrm rot="20371493">
          <a:off x="3997306" y="7113028"/>
          <a:ext cx="20792533" cy="45336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a-IR" sz="19900" b="1" cap="none" spc="50">
              <a:ln w="0"/>
              <a:solidFill>
                <a:schemeClr val="accent1">
                  <a:lumMod val="60000"/>
                  <a:lumOff val="40000"/>
                  <a:alpha val="21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cs typeface="B Titr" panose="00000700000000000000" pitchFamily="2" charset="-78"/>
            </a:rPr>
            <a:t>آموزش ساده بورس </a:t>
          </a:r>
          <a:endParaRPr lang="en-US" sz="19900" b="1" cap="none" spc="50">
            <a:ln w="0"/>
            <a:solidFill>
              <a:schemeClr val="accent1">
                <a:lumMod val="60000"/>
                <a:lumOff val="40000"/>
                <a:alpha val="21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cs typeface="B Titr" panose="000007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10</xdr:row>
      <xdr:rowOff>68580</xdr:rowOff>
    </xdr:from>
    <xdr:to>
      <xdr:col>8</xdr:col>
      <xdr:colOff>236220</xdr:colOff>
      <xdr:row>27</xdr:row>
      <xdr:rowOff>60960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71F1AF-0427-1F5E-8AAF-5B2D5711AD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99060</xdr:colOff>
      <xdr:row>0</xdr:row>
      <xdr:rowOff>144780</xdr:rowOff>
    </xdr:from>
    <xdr:to>
      <xdr:col>24</xdr:col>
      <xdr:colOff>396240</xdr:colOff>
      <xdr:row>27</xdr:row>
      <xdr:rowOff>22860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78F11F-A980-4654-9BD6-C93DA6E54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601980</xdr:colOff>
      <xdr:row>30</xdr:row>
      <xdr:rowOff>22860</xdr:rowOff>
    </xdr:from>
    <xdr:to>
      <xdr:col>9</xdr:col>
      <xdr:colOff>0</xdr:colOff>
      <xdr:row>32</xdr:row>
      <xdr:rowOff>22860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EF5068E-9F8B-7308-5F3A-CB95E10A0B47}"/>
            </a:ext>
          </a:extLst>
        </xdr:cNvPr>
        <xdr:cNvSpPr/>
      </xdr:nvSpPr>
      <xdr:spPr>
        <a:xfrm>
          <a:off x="3040380" y="5981700"/>
          <a:ext cx="2964180" cy="35052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304800</xdr:colOff>
      <xdr:row>29</xdr:row>
      <xdr:rowOff>53339</xdr:rowOff>
    </xdr:from>
    <xdr:to>
      <xdr:col>4</xdr:col>
      <xdr:colOff>594360</xdr:colOff>
      <xdr:row>33</xdr:row>
      <xdr:rowOff>52146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85EA2AA2-260F-98EF-1488-7A79A298C9CA}"/>
            </a:ext>
          </a:extLst>
        </xdr:cNvPr>
        <xdr:cNvSpPr/>
      </xdr:nvSpPr>
      <xdr:spPr>
        <a:xfrm>
          <a:off x="304800" y="5836919"/>
          <a:ext cx="2727960" cy="699847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جمع</a:t>
          </a:r>
          <a:r>
            <a:rPr lang="fa-IR" sz="2400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میزان سود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12</xdr:col>
      <xdr:colOff>472440</xdr:colOff>
      <xdr:row>29</xdr:row>
      <xdr:rowOff>7620</xdr:rowOff>
    </xdr:from>
    <xdr:to>
      <xdr:col>17</xdr:col>
      <xdr:colOff>152400</xdr:colOff>
      <xdr:row>33</xdr:row>
      <xdr:rowOff>10668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0D7D5EB0-9380-4906-9362-0C6688801875}"/>
            </a:ext>
          </a:extLst>
        </xdr:cNvPr>
        <xdr:cNvSpPr/>
      </xdr:nvSpPr>
      <xdr:spPr>
        <a:xfrm>
          <a:off x="8321040" y="5791200"/>
          <a:ext cx="2727960" cy="70408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جمع</a:t>
          </a:r>
          <a:r>
            <a:rPr lang="fa-IR" sz="1600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میزان سودی که بازار داد  </a:t>
          </a:r>
          <a:endParaRPr lang="en-US" sz="16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17</xdr:col>
      <xdr:colOff>160020</xdr:colOff>
      <xdr:row>30</xdr:row>
      <xdr:rowOff>22860</xdr:rowOff>
    </xdr:from>
    <xdr:to>
      <xdr:col>22</xdr:col>
      <xdr:colOff>22860</xdr:colOff>
      <xdr:row>32</xdr:row>
      <xdr:rowOff>30480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id="{2564C533-363B-BEA1-F947-6DF1773FB994}"/>
            </a:ext>
          </a:extLst>
        </xdr:cNvPr>
        <xdr:cNvSpPr/>
      </xdr:nvSpPr>
      <xdr:spPr>
        <a:xfrm>
          <a:off x="11056620" y="5981700"/>
          <a:ext cx="2910840" cy="3581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312420</xdr:colOff>
      <xdr:row>34</xdr:row>
      <xdr:rowOff>38100</xdr:rowOff>
    </xdr:from>
    <xdr:to>
      <xdr:col>4</xdr:col>
      <xdr:colOff>601980</xdr:colOff>
      <xdr:row>38</xdr:row>
      <xdr:rowOff>38100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A13E6555-666E-4F50-8BED-5BC6591D08A9}"/>
            </a:ext>
          </a:extLst>
        </xdr:cNvPr>
        <xdr:cNvSpPr/>
      </xdr:nvSpPr>
      <xdr:spPr>
        <a:xfrm>
          <a:off x="312420" y="6697980"/>
          <a:ext cx="2727960" cy="70104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متوسط سود  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0</xdr:col>
      <xdr:colOff>304800</xdr:colOff>
      <xdr:row>38</xdr:row>
      <xdr:rowOff>152400</xdr:rowOff>
    </xdr:from>
    <xdr:to>
      <xdr:col>4</xdr:col>
      <xdr:colOff>594360</xdr:colOff>
      <xdr:row>42</xdr:row>
      <xdr:rowOff>152400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0B72D3E6-E26E-455C-B6CB-EB69C9B9B426}"/>
            </a:ext>
          </a:extLst>
        </xdr:cNvPr>
        <xdr:cNvSpPr/>
      </xdr:nvSpPr>
      <xdr:spPr>
        <a:xfrm>
          <a:off x="304800" y="7513320"/>
          <a:ext cx="2727960" cy="70104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ماکزیمم سود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0</xdr:col>
      <xdr:colOff>312420</xdr:colOff>
      <xdr:row>43</xdr:row>
      <xdr:rowOff>137160</xdr:rowOff>
    </xdr:from>
    <xdr:to>
      <xdr:col>4</xdr:col>
      <xdr:colOff>601980</xdr:colOff>
      <xdr:row>47</xdr:row>
      <xdr:rowOff>137160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2A88B02E-BE42-A204-B5AA-539272F43077}"/>
            </a:ext>
          </a:extLst>
        </xdr:cNvPr>
        <xdr:cNvSpPr/>
      </xdr:nvSpPr>
      <xdr:spPr>
        <a:xfrm>
          <a:off x="312420" y="8374380"/>
          <a:ext cx="2727960" cy="70104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متوسط ریسک 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12</xdr:col>
      <xdr:colOff>480060</xdr:colOff>
      <xdr:row>38</xdr:row>
      <xdr:rowOff>106680</xdr:rowOff>
    </xdr:from>
    <xdr:to>
      <xdr:col>17</xdr:col>
      <xdr:colOff>160020</xdr:colOff>
      <xdr:row>42</xdr:row>
      <xdr:rowOff>109728</xdr:rowOff>
    </xdr:to>
    <xdr:sp macro="" textlink="">
      <xdr:nvSpPr>
        <xdr:cNvPr id="22" name="Rectangle: Rounded Corners 21">
          <a:extLst>
            <a:ext uri="{FF2B5EF4-FFF2-40B4-BE49-F238E27FC236}">
              <a16:creationId xmlns:a16="http://schemas.microsoft.com/office/drawing/2014/main" id="{49508AC4-F06D-C102-4BC1-36373E31D561}"/>
            </a:ext>
          </a:extLst>
        </xdr:cNvPr>
        <xdr:cNvSpPr/>
      </xdr:nvSpPr>
      <xdr:spPr>
        <a:xfrm>
          <a:off x="8328660" y="7467600"/>
          <a:ext cx="2727960" cy="70408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 b="1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ماکزیمم ضرر</a:t>
          </a:r>
          <a:endParaRPr lang="en-US" sz="2400" b="1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12</xdr:col>
      <xdr:colOff>464820</xdr:colOff>
      <xdr:row>44</xdr:row>
      <xdr:rowOff>0</xdr:rowOff>
    </xdr:from>
    <xdr:to>
      <xdr:col>17</xdr:col>
      <xdr:colOff>144780</xdr:colOff>
      <xdr:row>48</xdr:row>
      <xdr:rowOff>3048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65B4D015-83C2-44EC-56C0-8B3942ADF946}"/>
            </a:ext>
          </a:extLst>
        </xdr:cNvPr>
        <xdr:cNvSpPr/>
      </xdr:nvSpPr>
      <xdr:spPr>
        <a:xfrm>
          <a:off x="7703820" y="6477000"/>
          <a:ext cx="2727960" cy="49072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win</a:t>
          </a:r>
          <a:r>
            <a:rPr lang="en-US" sz="2400" b="1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rate</a:t>
          </a:r>
          <a:endParaRPr lang="en-US" sz="2400" b="1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0</xdr:col>
      <xdr:colOff>304800</xdr:colOff>
      <xdr:row>49</xdr:row>
      <xdr:rowOff>0</xdr:rowOff>
    </xdr:from>
    <xdr:to>
      <xdr:col>4</xdr:col>
      <xdr:colOff>594360</xdr:colOff>
      <xdr:row>53</xdr:row>
      <xdr:rowOff>0</xdr:rowOff>
    </xdr:to>
    <xdr:sp macro="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65AC4E67-36CA-594D-DAA4-2BB1F696E379}"/>
            </a:ext>
          </a:extLst>
        </xdr:cNvPr>
        <xdr:cNvSpPr/>
      </xdr:nvSpPr>
      <xdr:spPr>
        <a:xfrm>
          <a:off x="304800" y="7086600"/>
          <a:ext cx="2727960" cy="48768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جمع</a:t>
          </a:r>
          <a:r>
            <a:rPr lang="fa-IR" sz="2400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سواپ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12</xdr:col>
      <xdr:colOff>480060</xdr:colOff>
      <xdr:row>33</xdr:row>
      <xdr:rowOff>137160</xdr:rowOff>
    </xdr:from>
    <xdr:to>
      <xdr:col>17</xdr:col>
      <xdr:colOff>160020</xdr:colOff>
      <xdr:row>37</xdr:row>
      <xdr:rowOff>140208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B0B191BD-6BC0-D681-6862-66494B709DC7}"/>
            </a:ext>
          </a:extLst>
        </xdr:cNvPr>
        <xdr:cNvSpPr/>
      </xdr:nvSpPr>
      <xdr:spPr>
        <a:xfrm>
          <a:off x="8328660" y="6621780"/>
          <a:ext cx="2727960" cy="70408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4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متوسط  ضرر </a:t>
          </a:r>
          <a:endParaRPr lang="en-US" sz="24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5</xdr:col>
      <xdr:colOff>22860</xdr:colOff>
      <xdr:row>35</xdr:row>
      <xdr:rowOff>7620</xdr:rowOff>
    </xdr:from>
    <xdr:to>
      <xdr:col>9</xdr:col>
      <xdr:colOff>0</xdr:colOff>
      <xdr:row>37</xdr:row>
      <xdr:rowOff>7620</xdr:rowOff>
    </xdr:to>
    <xdr:sp macro="" textlink="">
      <xdr:nvSpPr>
        <xdr:cNvPr id="29" name="Arrow: Right 28">
          <a:extLst>
            <a:ext uri="{FF2B5EF4-FFF2-40B4-BE49-F238E27FC236}">
              <a16:creationId xmlns:a16="http://schemas.microsoft.com/office/drawing/2014/main" id="{B9C01952-644F-1BC9-BDDE-AD09405FEEF7}"/>
            </a:ext>
          </a:extLst>
        </xdr:cNvPr>
        <xdr:cNvSpPr/>
      </xdr:nvSpPr>
      <xdr:spPr>
        <a:xfrm>
          <a:off x="3070860" y="6842760"/>
          <a:ext cx="2910840" cy="35052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152400</xdr:colOff>
      <xdr:row>34</xdr:row>
      <xdr:rowOff>152400</xdr:rowOff>
    </xdr:from>
    <xdr:to>
      <xdr:col>22</xdr:col>
      <xdr:colOff>12192</xdr:colOff>
      <xdr:row>36</xdr:row>
      <xdr:rowOff>160020</xdr:rowOff>
    </xdr:to>
    <xdr:sp macro="" textlink="">
      <xdr:nvSpPr>
        <xdr:cNvPr id="30" name="Arrow: Right 29">
          <a:extLst>
            <a:ext uri="{FF2B5EF4-FFF2-40B4-BE49-F238E27FC236}">
              <a16:creationId xmlns:a16="http://schemas.microsoft.com/office/drawing/2014/main" id="{16D88178-655D-4F69-3C02-E6648520D0F6}"/>
            </a:ext>
          </a:extLst>
        </xdr:cNvPr>
        <xdr:cNvSpPr/>
      </xdr:nvSpPr>
      <xdr:spPr>
        <a:xfrm>
          <a:off x="11049000" y="6812280"/>
          <a:ext cx="2907792" cy="3581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594360</xdr:colOff>
      <xdr:row>40</xdr:row>
      <xdr:rowOff>22860</xdr:rowOff>
    </xdr:from>
    <xdr:to>
      <xdr:col>9</xdr:col>
      <xdr:colOff>7620</xdr:colOff>
      <xdr:row>42</xdr:row>
      <xdr:rowOff>22860</xdr:rowOff>
    </xdr:to>
    <xdr:sp macro="" textlink="">
      <xdr:nvSpPr>
        <xdr:cNvPr id="31" name="Arrow: Right 30">
          <a:extLst>
            <a:ext uri="{FF2B5EF4-FFF2-40B4-BE49-F238E27FC236}">
              <a16:creationId xmlns:a16="http://schemas.microsoft.com/office/drawing/2014/main" id="{DFD5CFF6-1EC1-4717-6201-AF6964DFFC08}"/>
            </a:ext>
          </a:extLst>
        </xdr:cNvPr>
        <xdr:cNvSpPr/>
      </xdr:nvSpPr>
      <xdr:spPr>
        <a:xfrm>
          <a:off x="3032760" y="7734300"/>
          <a:ext cx="2994660" cy="35052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152400</xdr:colOff>
      <xdr:row>40</xdr:row>
      <xdr:rowOff>0</xdr:rowOff>
    </xdr:from>
    <xdr:to>
      <xdr:col>22</xdr:col>
      <xdr:colOff>15240</xdr:colOff>
      <xdr:row>42</xdr:row>
      <xdr:rowOff>7620</xdr:rowOff>
    </xdr:to>
    <xdr:sp macro="" textlink="">
      <xdr:nvSpPr>
        <xdr:cNvPr id="32" name="Arrow: Right 31">
          <a:extLst>
            <a:ext uri="{FF2B5EF4-FFF2-40B4-BE49-F238E27FC236}">
              <a16:creationId xmlns:a16="http://schemas.microsoft.com/office/drawing/2014/main" id="{3D4B9A0B-C161-B6D2-0762-C1251980495D}"/>
            </a:ext>
          </a:extLst>
        </xdr:cNvPr>
        <xdr:cNvSpPr/>
      </xdr:nvSpPr>
      <xdr:spPr>
        <a:xfrm>
          <a:off x="11049000" y="7711440"/>
          <a:ext cx="2910840" cy="3581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601980</xdr:colOff>
      <xdr:row>44</xdr:row>
      <xdr:rowOff>167640</xdr:rowOff>
    </xdr:from>
    <xdr:to>
      <xdr:col>9</xdr:col>
      <xdr:colOff>7620</xdr:colOff>
      <xdr:row>46</xdr:row>
      <xdr:rowOff>167640</xdr:rowOff>
    </xdr:to>
    <xdr:sp macro="" textlink="">
      <xdr:nvSpPr>
        <xdr:cNvPr id="33" name="Arrow: Right 32">
          <a:extLst>
            <a:ext uri="{FF2B5EF4-FFF2-40B4-BE49-F238E27FC236}">
              <a16:creationId xmlns:a16="http://schemas.microsoft.com/office/drawing/2014/main" id="{567F1DB7-8E49-8A93-2C4E-8E6412025E61}"/>
            </a:ext>
          </a:extLst>
        </xdr:cNvPr>
        <xdr:cNvSpPr/>
      </xdr:nvSpPr>
      <xdr:spPr>
        <a:xfrm>
          <a:off x="3040380" y="8580120"/>
          <a:ext cx="2987040" cy="35052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160020</xdr:colOff>
      <xdr:row>45</xdr:row>
      <xdr:rowOff>0</xdr:rowOff>
    </xdr:from>
    <xdr:to>
      <xdr:col>22</xdr:col>
      <xdr:colOff>19812</xdr:colOff>
      <xdr:row>47</xdr:row>
      <xdr:rowOff>0</xdr:rowOff>
    </xdr:to>
    <xdr:sp macro="" textlink="">
      <xdr:nvSpPr>
        <xdr:cNvPr id="34" name="Arrow: Right 33">
          <a:extLst>
            <a:ext uri="{FF2B5EF4-FFF2-40B4-BE49-F238E27FC236}">
              <a16:creationId xmlns:a16="http://schemas.microsoft.com/office/drawing/2014/main" id="{0D1AE7B1-7964-6A7A-5D18-BE0894203052}"/>
            </a:ext>
          </a:extLst>
        </xdr:cNvPr>
        <xdr:cNvSpPr/>
      </xdr:nvSpPr>
      <xdr:spPr>
        <a:xfrm>
          <a:off x="10447020" y="6598920"/>
          <a:ext cx="2907792" cy="2438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</xdr:colOff>
      <xdr:row>50</xdr:row>
      <xdr:rowOff>0</xdr:rowOff>
    </xdr:from>
    <xdr:to>
      <xdr:col>9</xdr:col>
      <xdr:colOff>0</xdr:colOff>
      <xdr:row>52</xdr:row>
      <xdr:rowOff>0</xdr:rowOff>
    </xdr:to>
    <xdr:sp macro="" textlink="">
      <xdr:nvSpPr>
        <xdr:cNvPr id="35" name="Arrow: Right 34">
          <a:extLst>
            <a:ext uri="{FF2B5EF4-FFF2-40B4-BE49-F238E27FC236}">
              <a16:creationId xmlns:a16="http://schemas.microsoft.com/office/drawing/2014/main" id="{12D7445E-8DB3-7A89-0BC8-3B18893A1B92}"/>
            </a:ext>
          </a:extLst>
        </xdr:cNvPr>
        <xdr:cNvSpPr/>
      </xdr:nvSpPr>
      <xdr:spPr>
        <a:xfrm>
          <a:off x="3055620" y="7208520"/>
          <a:ext cx="2354580" cy="2438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441960</xdr:colOff>
      <xdr:row>48</xdr:row>
      <xdr:rowOff>91440</xdr:rowOff>
    </xdr:from>
    <xdr:to>
      <xdr:col>17</xdr:col>
      <xdr:colOff>121920</xdr:colOff>
      <xdr:row>52</xdr:row>
      <xdr:rowOff>94488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5F99A94-B493-A653-3FA8-3AC452FC4733}"/>
            </a:ext>
          </a:extLst>
        </xdr:cNvPr>
        <xdr:cNvSpPr/>
      </xdr:nvSpPr>
      <xdr:spPr>
        <a:xfrm>
          <a:off x="7680960" y="7056120"/>
          <a:ext cx="2727960" cy="49072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2000" b="1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متوسط</a:t>
          </a:r>
          <a:r>
            <a:rPr lang="fa-IR" sz="2000" b="1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مدت زمان معامله</a:t>
          </a:r>
          <a:endParaRPr lang="en-US" sz="2000" b="1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17</xdr:col>
      <xdr:colOff>137160</xdr:colOff>
      <xdr:row>49</xdr:row>
      <xdr:rowOff>91440</xdr:rowOff>
    </xdr:from>
    <xdr:to>
      <xdr:col>21</xdr:col>
      <xdr:colOff>606552</xdr:colOff>
      <xdr:row>51</xdr:row>
      <xdr:rowOff>91440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CDDE55A-6961-B23A-FBC4-064F1BB756A1}"/>
            </a:ext>
          </a:extLst>
        </xdr:cNvPr>
        <xdr:cNvSpPr/>
      </xdr:nvSpPr>
      <xdr:spPr>
        <a:xfrm>
          <a:off x="10424160" y="7178040"/>
          <a:ext cx="2907792" cy="2438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289560</xdr:colOff>
      <xdr:row>54</xdr:row>
      <xdr:rowOff>0</xdr:rowOff>
    </xdr:from>
    <xdr:to>
      <xdr:col>4</xdr:col>
      <xdr:colOff>579120</xdr:colOff>
      <xdr:row>58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494C07D-9215-A488-A311-8C4478F152A5}"/>
            </a:ext>
          </a:extLst>
        </xdr:cNvPr>
        <xdr:cNvSpPr/>
      </xdr:nvSpPr>
      <xdr:spPr>
        <a:xfrm>
          <a:off x="289560" y="7696200"/>
          <a:ext cx="2727960" cy="48768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80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کمترین</a:t>
          </a:r>
          <a:r>
            <a:rPr lang="fa-IR" sz="1800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زمان مدت زمان معامله</a:t>
          </a:r>
          <a:endParaRPr lang="en-US" sz="1800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4</xdr:col>
      <xdr:colOff>601980</xdr:colOff>
      <xdr:row>55</xdr:row>
      <xdr:rowOff>0</xdr:rowOff>
    </xdr:from>
    <xdr:to>
      <xdr:col>8</xdr:col>
      <xdr:colOff>594360</xdr:colOff>
      <xdr:row>57</xdr:row>
      <xdr:rowOff>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DB36885-3D3F-A04B-35AE-2547445F5FD6}"/>
            </a:ext>
          </a:extLst>
        </xdr:cNvPr>
        <xdr:cNvSpPr/>
      </xdr:nvSpPr>
      <xdr:spPr>
        <a:xfrm>
          <a:off x="3040380" y="7818120"/>
          <a:ext cx="2354580" cy="2438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426720</xdr:colOff>
      <xdr:row>53</xdr:row>
      <xdr:rowOff>91440</xdr:rowOff>
    </xdr:from>
    <xdr:to>
      <xdr:col>17</xdr:col>
      <xdr:colOff>106680</xdr:colOff>
      <xdr:row>57</xdr:row>
      <xdr:rowOff>94488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F01F4A0F-FCD3-CE2F-1CBB-5F1DBEEDDFB3}"/>
            </a:ext>
          </a:extLst>
        </xdr:cNvPr>
        <xdr:cNvSpPr/>
      </xdr:nvSpPr>
      <xdr:spPr>
        <a:xfrm>
          <a:off x="7665720" y="7665720"/>
          <a:ext cx="2727960" cy="490728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 b="1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بیشترین</a:t>
          </a:r>
          <a:r>
            <a:rPr lang="fa-IR" sz="1600" b="1" baseline="0">
              <a:solidFill>
                <a:schemeClr val="bg2">
                  <a:lumMod val="25000"/>
                </a:schemeClr>
              </a:solidFill>
              <a:cs typeface="2  Titr" panose="00000700000000000000" pitchFamily="2" charset="-78"/>
            </a:rPr>
            <a:t> زمان مدت زمان معامله</a:t>
          </a:r>
          <a:endParaRPr lang="en-US" sz="1600" b="1">
            <a:solidFill>
              <a:schemeClr val="bg2">
                <a:lumMod val="25000"/>
              </a:schemeClr>
            </a:solidFill>
            <a:cs typeface="2  Titr" panose="00000700000000000000" pitchFamily="2" charset="-78"/>
          </a:endParaRPr>
        </a:p>
      </xdr:txBody>
    </xdr:sp>
    <xdr:clientData/>
  </xdr:twoCellAnchor>
  <xdr:twoCellAnchor>
    <xdr:from>
      <xdr:col>17</xdr:col>
      <xdr:colOff>121920</xdr:colOff>
      <xdr:row>54</xdr:row>
      <xdr:rowOff>91440</xdr:rowOff>
    </xdr:from>
    <xdr:to>
      <xdr:col>21</xdr:col>
      <xdr:colOff>591312</xdr:colOff>
      <xdr:row>56</xdr:row>
      <xdr:rowOff>91440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FBE3A163-EFE8-F8AC-8569-D5907A92EF62}"/>
            </a:ext>
          </a:extLst>
        </xdr:cNvPr>
        <xdr:cNvSpPr/>
      </xdr:nvSpPr>
      <xdr:spPr>
        <a:xfrm>
          <a:off x="10408920" y="7787640"/>
          <a:ext cx="2907792" cy="243840"/>
        </a:xfrm>
        <a:prstGeom prst="rightArrow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2</xdr:col>
      <xdr:colOff>507476</xdr:colOff>
      <xdr:row>18</xdr:row>
      <xdr:rowOff>23565</xdr:rowOff>
    </xdr:from>
    <xdr:to>
      <xdr:col>23</xdr:col>
      <xdr:colOff>244195</xdr:colOff>
      <xdr:row>37</xdr:row>
      <xdr:rowOff>60105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233E8EED-C300-4E65-B90B-FA66DC379F5B}"/>
            </a:ext>
          </a:extLst>
        </xdr:cNvPr>
        <xdr:cNvSpPr/>
      </xdr:nvSpPr>
      <xdr:spPr>
        <a:xfrm rot="20191740">
          <a:off x="1726676" y="2903925"/>
          <a:ext cx="12462119" cy="26883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a-IR" sz="11500" b="1" cap="none" spc="50">
              <a:ln w="0"/>
              <a:solidFill>
                <a:schemeClr val="accent1">
                  <a:lumMod val="60000"/>
                  <a:lumOff val="40000"/>
                  <a:alpha val="21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cs typeface="B Titr" panose="00000700000000000000" pitchFamily="2" charset="-78"/>
            </a:rPr>
            <a:t>آموزش ساده بورس </a:t>
          </a:r>
          <a:endParaRPr lang="en-US" sz="11500" b="1" cap="none" spc="50">
            <a:ln w="0"/>
            <a:solidFill>
              <a:schemeClr val="accent1">
                <a:lumMod val="60000"/>
                <a:lumOff val="40000"/>
                <a:alpha val="21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oozesh-boor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6716-9F4E-4EB0-8FDD-2947BA0B5ADD}">
  <dimension ref="B1:AC60"/>
  <sheetViews>
    <sheetView showGridLines="0" showRuler="0" zoomScale="50" zoomScaleNormal="50" workbookViewId="0">
      <selection activeCell="Q28" sqref="Q28"/>
    </sheetView>
  </sheetViews>
  <sheetFormatPr defaultRowHeight="14.4" x14ac:dyDescent="0.3"/>
  <cols>
    <col min="1" max="1" width="6.33203125" customWidth="1"/>
    <col min="2" max="2" width="7.5546875" customWidth="1"/>
    <col min="3" max="4" width="14.6640625" customWidth="1"/>
    <col min="5" max="5" width="15.77734375" customWidth="1"/>
    <col min="7" max="7" width="10.5546875" customWidth="1"/>
    <col min="9" max="9" width="13.5546875" customWidth="1"/>
    <col min="10" max="10" width="12" customWidth="1"/>
    <col min="11" max="11" width="13.33203125" customWidth="1"/>
    <col min="12" max="12" width="14.5546875" customWidth="1"/>
    <col min="13" max="14" width="9.77734375" customWidth="1"/>
    <col min="15" max="15" width="9.44140625" customWidth="1"/>
    <col min="16" max="16" width="14.44140625" customWidth="1"/>
    <col min="17" max="17" width="38.77734375" customWidth="1"/>
    <col min="18" max="18" width="14" customWidth="1"/>
    <col min="19" max="19" width="13.44140625" customWidth="1"/>
    <col min="20" max="20" width="18.21875" customWidth="1"/>
    <col min="21" max="21" width="15.109375" customWidth="1"/>
    <col min="22" max="22" width="16.77734375" customWidth="1"/>
    <col min="23" max="23" width="18.44140625" customWidth="1"/>
    <col min="24" max="24" width="20.109375" customWidth="1"/>
    <col min="25" max="25" width="16.77734375" customWidth="1"/>
    <col min="26" max="26" width="19.88671875" customWidth="1"/>
    <col min="27" max="27" width="16.77734375" customWidth="1"/>
    <col min="28" max="28" width="23.77734375" customWidth="1"/>
    <col min="29" max="29" width="47.109375" customWidth="1"/>
  </cols>
  <sheetData>
    <row r="1" spans="2:29" x14ac:dyDescent="0.3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29" x14ac:dyDescent="0.3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29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2:29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AC4" s="70" t="s">
        <v>48</v>
      </c>
    </row>
    <row r="5" spans="2:29" x14ac:dyDescent="0.3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AC5" s="71"/>
    </row>
    <row r="6" spans="2:29" x14ac:dyDescent="0.3">
      <c r="B6" s="56"/>
      <c r="C6" s="56"/>
      <c r="D6" s="56"/>
      <c r="E6" s="56"/>
      <c r="F6" s="56"/>
      <c r="G6" s="56"/>
      <c r="H6" s="56"/>
      <c r="I6" s="56"/>
      <c r="J6" s="57"/>
      <c r="K6" s="56"/>
      <c r="L6" s="56"/>
      <c r="M6" s="56"/>
      <c r="N6" s="56"/>
      <c r="O6" s="56"/>
      <c r="AC6" s="71"/>
    </row>
    <row r="7" spans="2:29" x14ac:dyDescent="0.3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AC7" s="71"/>
    </row>
    <row r="8" spans="2:29" x14ac:dyDescent="0.3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2:29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29" x14ac:dyDescent="0.3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2:29" ht="15" thickBot="1" x14ac:dyDescent="0.35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2:29" ht="46.8" thickBot="1" x14ac:dyDescent="0.9">
      <c r="B12" s="64" t="s">
        <v>31</v>
      </c>
      <c r="C12" s="65"/>
      <c r="D12" s="65"/>
      <c r="E12" s="65"/>
      <c r="F12" s="66"/>
      <c r="G12" s="67">
        <v>5000</v>
      </c>
      <c r="H12" s="68"/>
      <c r="I12" s="56"/>
      <c r="J12" s="56"/>
      <c r="K12" s="56"/>
      <c r="L12" s="56"/>
      <c r="M12" s="56"/>
      <c r="N12" s="56"/>
      <c r="O12" s="56"/>
      <c r="P12" s="69" t="s">
        <v>26</v>
      </c>
      <c r="Q12" s="69"/>
      <c r="R12" s="69"/>
      <c r="S12" s="69"/>
      <c r="T12" s="69"/>
    </row>
    <row r="13" spans="2:29" x14ac:dyDescent="0.3">
      <c r="B13" s="56"/>
      <c r="C13" s="58"/>
      <c r="D13" s="58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2:29" ht="15" thickBot="1" x14ac:dyDescent="0.35"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2:29" ht="34.200000000000003" customHeight="1" thickTop="1" x14ac:dyDescent="0.85">
      <c r="B15" s="29" t="s">
        <v>0</v>
      </c>
      <c r="C15" s="30" t="s">
        <v>43</v>
      </c>
      <c r="D15" s="30" t="s">
        <v>64</v>
      </c>
      <c r="E15" s="31" t="s">
        <v>65</v>
      </c>
      <c r="F15" s="3" t="s">
        <v>1</v>
      </c>
      <c r="G15" s="3" t="s">
        <v>2</v>
      </c>
      <c r="H15" s="3" t="s">
        <v>3</v>
      </c>
      <c r="I15" s="3" t="s">
        <v>4</v>
      </c>
      <c r="J15" s="3" t="s">
        <v>5</v>
      </c>
      <c r="K15" s="3" t="s">
        <v>44</v>
      </c>
      <c r="L15" s="3" t="s">
        <v>6</v>
      </c>
      <c r="M15" s="3" t="s">
        <v>30</v>
      </c>
      <c r="N15" s="32" t="s">
        <v>45</v>
      </c>
      <c r="O15" s="3" t="s">
        <v>32</v>
      </c>
      <c r="P15" s="3" t="s">
        <v>46</v>
      </c>
      <c r="Q15" s="3" t="s">
        <v>7</v>
      </c>
      <c r="R15" s="33" t="s">
        <v>16</v>
      </c>
      <c r="S15" s="33" t="s">
        <v>17</v>
      </c>
      <c r="T15" s="33" t="s">
        <v>9</v>
      </c>
      <c r="U15" s="33" t="s">
        <v>10</v>
      </c>
      <c r="V15" s="33" t="s">
        <v>11</v>
      </c>
      <c r="W15" s="33" t="s">
        <v>12</v>
      </c>
      <c r="X15" s="33" t="s">
        <v>13</v>
      </c>
      <c r="Y15" s="33" t="s">
        <v>40</v>
      </c>
      <c r="Z15" s="33" t="s">
        <v>39</v>
      </c>
      <c r="AA15" s="33" t="s">
        <v>14</v>
      </c>
      <c r="AB15" s="33" t="s">
        <v>15</v>
      </c>
      <c r="AC15" s="34" t="s">
        <v>47</v>
      </c>
    </row>
    <row r="16" spans="2:29" ht="23.4" x14ac:dyDescent="0.75">
      <c r="B16" s="60">
        <v>1</v>
      </c>
      <c r="C16" s="8"/>
      <c r="D16" s="8"/>
      <c r="E16" s="47">
        <f>D16-C16</f>
        <v>0</v>
      </c>
      <c r="F16" s="9"/>
      <c r="G16" s="10"/>
      <c r="H16" s="11"/>
      <c r="I16" s="12"/>
      <c r="J16" s="11"/>
      <c r="K16" s="13"/>
      <c r="L16" s="14"/>
      <c r="M16" s="11"/>
      <c r="N16" s="11"/>
      <c r="O16" s="49">
        <f>M16/$G$12</f>
        <v>0</v>
      </c>
      <c r="P16" s="15"/>
      <c r="Q16" s="16"/>
      <c r="R16" s="35"/>
      <c r="S16" s="35"/>
      <c r="T16" s="63"/>
      <c r="U16" s="63"/>
      <c r="V16" s="35"/>
      <c r="W16" s="35"/>
      <c r="X16" s="35"/>
      <c r="Y16" s="35"/>
      <c r="Z16" s="35"/>
      <c r="AA16" s="35"/>
      <c r="AB16" s="36"/>
      <c r="AC16" s="37"/>
    </row>
    <row r="17" spans="2:29" ht="23.4" x14ac:dyDescent="0.75">
      <c r="B17" s="61">
        <v>2</v>
      </c>
      <c r="C17" s="17"/>
      <c r="D17" s="17"/>
      <c r="E17" s="48">
        <f>D17-C17</f>
        <v>0</v>
      </c>
      <c r="F17" s="18"/>
      <c r="G17" s="19"/>
      <c r="H17" s="19"/>
      <c r="I17" s="20"/>
      <c r="J17" s="19"/>
      <c r="K17" s="21"/>
      <c r="L17" s="22"/>
      <c r="M17" s="19"/>
      <c r="N17" s="19"/>
      <c r="O17" s="50">
        <f>M17/$G$12</f>
        <v>0</v>
      </c>
      <c r="P17" s="23"/>
      <c r="Q17" s="24"/>
      <c r="R17" s="38"/>
      <c r="S17" s="38"/>
      <c r="T17" s="39"/>
      <c r="U17" s="39"/>
      <c r="V17" s="38"/>
      <c r="W17" s="38"/>
      <c r="X17" s="38"/>
      <c r="Y17" s="38"/>
      <c r="Z17" s="38"/>
      <c r="AA17" s="38"/>
      <c r="AB17" s="40"/>
      <c r="AC17" s="41"/>
    </row>
    <row r="18" spans="2:29" ht="23.4" x14ac:dyDescent="0.75">
      <c r="B18" s="60">
        <v>3</v>
      </c>
      <c r="C18" s="8"/>
      <c r="D18" s="8"/>
      <c r="E18" s="47">
        <f t="shared" ref="E18:E55" si="0">D18-C18</f>
        <v>0</v>
      </c>
      <c r="F18" s="11"/>
      <c r="G18" s="10"/>
      <c r="H18" s="11"/>
      <c r="I18" s="12"/>
      <c r="J18" s="11"/>
      <c r="K18" s="13"/>
      <c r="L18" s="14"/>
      <c r="M18" s="11"/>
      <c r="N18" s="11"/>
      <c r="O18" s="49">
        <f t="shared" ref="O18:O55" si="1">M18/$G$12</f>
        <v>0</v>
      </c>
      <c r="P18" s="15"/>
      <c r="Q18" s="16"/>
      <c r="R18" s="35"/>
      <c r="S18" s="35"/>
      <c r="T18" s="35"/>
      <c r="U18" s="63"/>
      <c r="V18" s="35"/>
      <c r="W18" s="35"/>
      <c r="X18" s="35"/>
      <c r="Y18" s="35"/>
      <c r="Z18" s="35"/>
      <c r="AA18" s="35"/>
      <c r="AB18" s="36"/>
      <c r="AC18" s="37"/>
    </row>
    <row r="19" spans="2:29" ht="23.4" x14ac:dyDescent="0.75">
      <c r="B19" s="61">
        <v>4</v>
      </c>
      <c r="C19" s="17"/>
      <c r="D19" s="17"/>
      <c r="E19" s="48">
        <f t="shared" si="0"/>
        <v>0</v>
      </c>
      <c r="F19" s="19"/>
      <c r="G19" s="19"/>
      <c r="H19" s="19"/>
      <c r="I19" s="20"/>
      <c r="J19" s="19"/>
      <c r="K19" s="21"/>
      <c r="L19" s="22"/>
      <c r="M19" s="19"/>
      <c r="N19" s="19"/>
      <c r="O19" s="50">
        <f t="shared" si="1"/>
        <v>0</v>
      </c>
      <c r="P19" s="23"/>
      <c r="Q19" s="24"/>
      <c r="R19" s="38"/>
      <c r="S19" s="38"/>
      <c r="T19" s="39"/>
      <c r="U19" s="39"/>
      <c r="V19" s="38"/>
      <c r="W19" s="38"/>
      <c r="X19" s="38"/>
      <c r="Y19" s="38"/>
      <c r="Z19" s="38"/>
      <c r="AA19" s="38"/>
      <c r="AB19" s="40"/>
      <c r="AC19" s="41"/>
    </row>
    <row r="20" spans="2:29" ht="23.4" x14ac:dyDescent="0.75">
      <c r="B20" s="60">
        <v>5</v>
      </c>
      <c r="C20" s="8"/>
      <c r="D20" s="8"/>
      <c r="E20" s="47">
        <f t="shared" si="0"/>
        <v>0</v>
      </c>
      <c r="F20" s="9"/>
      <c r="G20" s="10"/>
      <c r="H20" s="11"/>
      <c r="I20" s="12"/>
      <c r="J20" s="11"/>
      <c r="K20" s="13"/>
      <c r="L20" s="14"/>
      <c r="M20" s="11"/>
      <c r="N20" s="11"/>
      <c r="O20" s="49">
        <f t="shared" si="1"/>
        <v>0</v>
      </c>
      <c r="P20" s="15"/>
      <c r="Q20" s="16"/>
      <c r="R20" s="35"/>
      <c r="S20" s="35"/>
      <c r="T20" s="35"/>
      <c r="U20" s="63"/>
      <c r="V20" s="35"/>
      <c r="W20" s="35"/>
      <c r="X20" s="35"/>
      <c r="Y20" s="35"/>
      <c r="Z20" s="35"/>
      <c r="AA20" s="35"/>
      <c r="AB20" s="36"/>
      <c r="AC20" s="37"/>
    </row>
    <row r="21" spans="2:29" ht="23.4" x14ac:dyDescent="0.75">
      <c r="B21" s="61">
        <v>6</v>
      </c>
      <c r="C21" s="17"/>
      <c r="D21" s="17"/>
      <c r="E21" s="48">
        <f t="shared" si="0"/>
        <v>0</v>
      </c>
      <c r="F21" s="18"/>
      <c r="G21" s="19"/>
      <c r="H21" s="19"/>
      <c r="I21" s="20"/>
      <c r="J21" s="19"/>
      <c r="K21" s="21"/>
      <c r="L21" s="22"/>
      <c r="M21" s="19"/>
      <c r="N21" s="19"/>
      <c r="O21" s="50">
        <f t="shared" si="1"/>
        <v>0</v>
      </c>
      <c r="P21" s="23"/>
      <c r="Q21" s="24"/>
      <c r="R21" s="38"/>
      <c r="S21" s="38"/>
      <c r="T21" s="39"/>
      <c r="U21" s="39"/>
      <c r="V21" s="38"/>
      <c r="W21" s="38"/>
      <c r="X21" s="38"/>
      <c r="Y21" s="38"/>
      <c r="Z21" s="38"/>
      <c r="AA21" s="38"/>
      <c r="AB21" s="40"/>
      <c r="AC21" s="41"/>
    </row>
    <row r="22" spans="2:29" ht="23.4" x14ac:dyDescent="0.75">
      <c r="B22" s="60">
        <v>7</v>
      </c>
      <c r="C22" s="8"/>
      <c r="D22" s="8"/>
      <c r="E22" s="47">
        <f t="shared" si="0"/>
        <v>0</v>
      </c>
      <c r="F22" s="9"/>
      <c r="G22" s="10"/>
      <c r="H22" s="11"/>
      <c r="I22" s="12"/>
      <c r="J22" s="11"/>
      <c r="K22" s="13"/>
      <c r="L22" s="14"/>
      <c r="M22" s="11"/>
      <c r="N22" s="11"/>
      <c r="O22" s="49">
        <f t="shared" si="1"/>
        <v>0</v>
      </c>
      <c r="P22" s="15"/>
      <c r="Q22" s="16"/>
      <c r="R22" s="35"/>
      <c r="S22" s="35"/>
      <c r="T22" s="35"/>
      <c r="U22" s="63"/>
      <c r="V22" s="35"/>
      <c r="W22" s="35"/>
      <c r="X22" s="35"/>
      <c r="Y22" s="35"/>
      <c r="Z22" s="35"/>
      <c r="AA22" s="35"/>
      <c r="AB22" s="36"/>
      <c r="AC22" s="37"/>
    </row>
    <row r="23" spans="2:29" ht="23.4" x14ac:dyDescent="0.75">
      <c r="B23" s="61">
        <v>8</v>
      </c>
      <c r="C23" s="17"/>
      <c r="D23" s="17"/>
      <c r="E23" s="48">
        <f t="shared" si="0"/>
        <v>0</v>
      </c>
      <c r="F23" s="19"/>
      <c r="G23" s="19"/>
      <c r="H23" s="19"/>
      <c r="I23" s="20"/>
      <c r="J23" s="19"/>
      <c r="K23" s="21"/>
      <c r="L23" s="22"/>
      <c r="M23" s="19"/>
      <c r="N23" s="19"/>
      <c r="O23" s="50">
        <f t="shared" si="1"/>
        <v>0</v>
      </c>
      <c r="P23" s="23"/>
      <c r="Q23" s="24"/>
      <c r="R23" s="38"/>
      <c r="S23" s="38"/>
      <c r="T23" s="39"/>
      <c r="U23" s="39"/>
      <c r="V23" s="38"/>
      <c r="W23" s="38"/>
      <c r="X23" s="38"/>
      <c r="Y23" s="38"/>
      <c r="Z23" s="38"/>
      <c r="AA23" s="38"/>
      <c r="AB23" s="40"/>
      <c r="AC23" s="41"/>
    </row>
    <row r="24" spans="2:29" ht="23.4" x14ac:dyDescent="0.75">
      <c r="B24" s="60">
        <v>9</v>
      </c>
      <c r="C24" s="8"/>
      <c r="D24" s="8"/>
      <c r="E24" s="47">
        <f t="shared" si="0"/>
        <v>0</v>
      </c>
      <c r="F24" s="11"/>
      <c r="G24" s="10"/>
      <c r="H24" s="11"/>
      <c r="I24" s="12"/>
      <c r="J24" s="11"/>
      <c r="K24" s="13"/>
      <c r="L24" s="14"/>
      <c r="M24" s="11"/>
      <c r="N24" s="11"/>
      <c r="O24" s="49">
        <f t="shared" si="1"/>
        <v>0</v>
      </c>
      <c r="P24" s="15"/>
      <c r="Q24" s="16"/>
      <c r="R24" s="35"/>
      <c r="S24" s="35"/>
      <c r="T24" s="35"/>
      <c r="U24" s="63"/>
      <c r="V24" s="35"/>
      <c r="W24" s="35"/>
      <c r="X24" s="35"/>
      <c r="Y24" s="35"/>
      <c r="Z24" s="35"/>
      <c r="AA24" s="35"/>
      <c r="AB24" s="36"/>
      <c r="AC24" s="37"/>
    </row>
    <row r="25" spans="2:29" ht="23.4" x14ac:dyDescent="0.75">
      <c r="B25" s="61">
        <v>10</v>
      </c>
      <c r="C25" s="17"/>
      <c r="D25" s="17"/>
      <c r="E25" s="48">
        <f t="shared" si="0"/>
        <v>0</v>
      </c>
      <c r="F25" s="19"/>
      <c r="G25" s="19"/>
      <c r="H25" s="19"/>
      <c r="I25" s="20"/>
      <c r="J25" s="19"/>
      <c r="K25" s="21"/>
      <c r="L25" s="22"/>
      <c r="M25" s="19"/>
      <c r="N25" s="19"/>
      <c r="O25" s="50">
        <f t="shared" si="1"/>
        <v>0</v>
      </c>
      <c r="P25" s="23"/>
      <c r="Q25" s="24"/>
      <c r="R25" s="38"/>
      <c r="S25" s="38"/>
      <c r="T25" s="39"/>
      <c r="U25" s="39"/>
      <c r="V25" s="38"/>
      <c r="W25" s="38"/>
      <c r="X25" s="38"/>
      <c r="Y25" s="38"/>
      <c r="Z25" s="38"/>
      <c r="AA25" s="38"/>
      <c r="AB25" s="40"/>
      <c r="AC25" s="41"/>
    </row>
    <row r="26" spans="2:29" ht="23.4" x14ac:dyDescent="0.75">
      <c r="B26" s="60">
        <v>11</v>
      </c>
      <c r="C26" s="8"/>
      <c r="D26" s="8"/>
      <c r="E26" s="47">
        <f t="shared" si="0"/>
        <v>0</v>
      </c>
      <c r="F26" s="11"/>
      <c r="G26" s="10"/>
      <c r="H26" s="11"/>
      <c r="I26" s="12"/>
      <c r="J26" s="11"/>
      <c r="K26" s="13"/>
      <c r="L26" s="14"/>
      <c r="M26" s="11"/>
      <c r="N26" s="11"/>
      <c r="O26" s="49">
        <f t="shared" si="1"/>
        <v>0</v>
      </c>
      <c r="P26" s="15"/>
      <c r="Q26" s="16"/>
      <c r="R26" s="35"/>
      <c r="S26" s="35"/>
      <c r="T26" s="35"/>
      <c r="U26" s="63"/>
      <c r="V26" s="35"/>
      <c r="W26" s="35"/>
      <c r="X26" s="35"/>
      <c r="Y26" s="35"/>
      <c r="Z26" s="35"/>
      <c r="AA26" s="35"/>
      <c r="AB26" s="36"/>
      <c r="AC26" s="37"/>
    </row>
    <row r="27" spans="2:29" ht="23.4" x14ac:dyDescent="0.75">
      <c r="B27" s="61">
        <v>12</v>
      </c>
      <c r="C27" s="17"/>
      <c r="D27" s="17"/>
      <c r="E27" s="48">
        <f t="shared" si="0"/>
        <v>0</v>
      </c>
      <c r="F27" s="19"/>
      <c r="G27" s="19"/>
      <c r="H27" s="19"/>
      <c r="I27" s="20"/>
      <c r="J27" s="19"/>
      <c r="K27" s="21"/>
      <c r="L27" s="22"/>
      <c r="M27" s="19"/>
      <c r="N27" s="19"/>
      <c r="O27" s="50">
        <f t="shared" si="1"/>
        <v>0</v>
      </c>
      <c r="P27" s="23"/>
      <c r="Q27" s="24"/>
      <c r="R27" s="38"/>
      <c r="S27" s="38"/>
      <c r="T27" s="39"/>
      <c r="U27" s="39"/>
      <c r="V27" s="38"/>
      <c r="W27" s="38"/>
      <c r="X27" s="38"/>
      <c r="Y27" s="38"/>
      <c r="Z27" s="38"/>
      <c r="AA27" s="38"/>
      <c r="AB27" s="40"/>
      <c r="AC27" s="41"/>
    </row>
    <row r="28" spans="2:29" ht="23.4" x14ac:dyDescent="0.75">
      <c r="B28" s="60">
        <v>13</v>
      </c>
      <c r="C28" s="8"/>
      <c r="D28" s="8"/>
      <c r="E28" s="47">
        <f t="shared" si="0"/>
        <v>0</v>
      </c>
      <c r="F28" s="11"/>
      <c r="G28" s="10"/>
      <c r="H28" s="11"/>
      <c r="I28" s="12"/>
      <c r="J28" s="11"/>
      <c r="K28" s="13"/>
      <c r="L28" s="14"/>
      <c r="M28" s="11"/>
      <c r="N28" s="11"/>
      <c r="O28" s="49">
        <f t="shared" si="1"/>
        <v>0</v>
      </c>
      <c r="P28" s="15"/>
      <c r="Q28" s="16"/>
      <c r="R28" s="35"/>
      <c r="S28" s="35"/>
      <c r="T28" s="35"/>
      <c r="U28" s="63"/>
      <c r="V28" s="35"/>
      <c r="W28" s="35"/>
      <c r="X28" s="35"/>
      <c r="Y28" s="35"/>
      <c r="Z28" s="35"/>
      <c r="AA28" s="35"/>
      <c r="AB28" s="36"/>
      <c r="AC28" s="37"/>
    </row>
    <row r="29" spans="2:29" ht="23.4" x14ac:dyDescent="0.75">
      <c r="B29" s="61">
        <v>14</v>
      </c>
      <c r="C29" s="17"/>
      <c r="D29" s="17"/>
      <c r="E29" s="48">
        <f t="shared" si="0"/>
        <v>0</v>
      </c>
      <c r="F29" s="19"/>
      <c r="G29" s="19"/>
      <c r="H29" s="19"/>
      <c r="I29" s="20"/>
      <c r="J29" s="19"/>
      <c r="K29" s="21"/>
      <c r="L29" s="22"/>
      <c r="M29" s="19"/>
      <c r="N29" s="19"/>
      <c r="O29" s="50">
        <f t="shared" si="1"/>
        <v>0</v>
      </c>
      <c r="P29" s="23"/>
      <c r="Q29" s="24"/>
      <c r="R29" s="38"/>
      <c r="S29" s="38"/>
      <c r="T29" s="39"/>
      <c r="U29" s="39"/>
      <c r="V29" s="38"/>
      <c r="W29" s="38"/>
      <c r="X29" s="38"/>
      <c r="Y29" s="38"/>
      <c r="Z29" s="38"/>
      <c r="AA29" s="38"/>
      <c r="AB29" s="40"/>
      <c r="AC29" s="41"/>
    </row>
    <row r="30" spans="2:29" ht="23.4" x14ac:dyDescent="0.75">
      <c r="B30" s="60">
        <v>15</v>
      </c>
      <c r="C30" s="8"/>
      <c r="D30" s="8"/>
      <c r="E30" s="47">
        <f t="shared" si="0"/>
        <v>0</v>
      </c>
      <c r="F30" s="11"/>
      <c r="G30" s="10"/>
      <c r="H30" s="11"/>
      <c r="I30" s="12"/>
      <c r="J30" s="11"/>
      <c r="K30" s="13"/>
      <c r="L30" s="14"/>
      <c r="M30" s="11"/>
      <c r="N30" s="11"/>
      <c r="O30" s="49">
        <f t="shared" si="1"/>
        <v>0</v>
      </c>
      <c r="P30" s="15"/>
      <c r="Q30" s="16"/>
      <c r="R30" s="35"/>
      <c r="S30" s="35"/>
      <c r="T30" s="35"/>
      <c r="U30" s="63"/>
      <c r="V30" s="35"/>
      <c r="W30" s="35"/>
      <c r="X30" s="35"/>
      <c r="Y30" s="35"/>
      <c r="Z30" s="35"/>
      <c r="AA30" s="35"/>
      <c r="AB30" s="36"/>
      <c r="AC30" s="37"/>
    </row>
    <row r="31" spans="2:29" ht="23.4" x14ac:dyDescent="0.75">
      <c r="B31" s="61">
        <v>16</v>
      </c>
      <c r="C31" s="17"/>
      <c r="D31" s="17"/>
      <c r="E31" s="48">
        <f t="shared" si="0"/>
        <v>0</v>
      </c>
      <c r="F31" s="19"/>
      <c r="G31" s="19"/>
      <c r="H31" s="19"/>
      <c r="I31" s="20"/>
      <c r="J31" s="19"/>
      <c r="K31" s="21"/>
      <c r="L31" s="22"/>
      <c r="M31" s="19"/>
      <c r="N31" s="19"/>
      <c r="O31" s="50">
        <f t="shared" si="1"/>
        <v>0</v>
      </c>
      <c r="P31" s="23"/>
      <c r="Q31" s="24"/>
      <c r="R31" s="38"/>
      <c r="S31" s="38"/>
      <c r="T31" s="39"/>
      <c r="U31" s="39"/>
      <c r="V31" s="38"/>
      <c r="W31" s="38"/>
      <c r="X31" s="38"/>
      <c r="Y31" s="38"/>
      <c r="Z31" s="38"/>
      <c r="AA31" s="38"/>
      <c r="AB31" s="40"/>
      <c r="AC31" s="41"/>
    </row>
    <row r="32" spans="2:29" ht="23.4" x14ac:dyDescent="0.75">
      <c r="B32" s="60">
        <v>17</v>
      </c>
      <c r="C32" s="8"/>
      <c r="D32" s="8"/>
      <c r="E32" s="47">
        <f t="shared" si="0"/>
        <v>0</v>
      </c>
      <c r="F32" s="11"/>
      <c r="G32" s="10"/>
      <c r="H32" s="11"/>
      <c r="I32" s="12"/>
      <c r="J32" s="11"/>
      <c r="K32" s="13"/>
      <c r="L32" s="14"/>
      <c r="M32" s="11"/>
      <c r="N32" s="11"/>
      <c r="O32" s="49">
        <f t="shared" si="1"/>
        <v>0</v>
      </c>
      <c r="P32" s="15"/>
      <c r="Q32" s="16"/>
      <c r="R32" s="35"/>
      <c r="S32" s="35"/>
      <c r="T32" s="35"/>
      <c r="U32" s="63"/>
      <c r="V32" s="35"/>
      <c r="W32" s="35"/>
      <c r="X32" s="35"/>
      <c r="Y32" s="35"/>
      <c r="Z32" s="35"/>
      <c r="AA32" s="35"/>
      <c r="AB32" s="36"/>
      <c r="AC32" s="37"/>
    </row>
    <row r="33" spans="2:29" ht="23.4" x14ac:dyDescent="0.75">
      <c r="B33" s="61">
        <v>18</v>
      </c>
      <c r="C33" s="17"/>
      <c r="D33" s="17"/>
      <c r="E33" s="48">
        <f t="shared" si="0"/>
        <v>0</v>
      </c>
      <c r="F33" s="19"/>
      <c r="G33" s="19"/>
      <c r="H33" s="19"/>
      <c r="I33" s="20"/>
      <c r="J33" s="19"/>
      <c r="K33" s="21"/>
      <c r="L33" s="22"/>
      <c r="M33" s="19"/>
      <c r="N33" s="19"/>
      <c r="O33" s="50">
        <f t="shared" si="1"/>
        <v>0</v>
      </c>
      <c r="P33" s="23"/>
      <c r="Q33" s="24"/>
      <c r="R33" s="38"/>
      <c r="S33" s="38"/>
      <c r="T33" s="39"/>
      <c r="U33" s="39"/>
      <c r="V33" s="38"/>
      <c r="W33" s="38"/>
      <c r="X33" s="38"/>
      <c r="Y33" s="38"/>
      <c r="Z33" s="38"/>
      <c r="AA33" s="38"/>
      <c r="AB33" s="40"/>
      <c r="AC33" s="41"/>
    </row>
    <row r="34" spans="2:29" ht="23.4" x14ac:dyDescent="0.75">
      <c r="B34" s="60">
        <v>19</v>
      </c>
      <c r="C34" s="8"/>
      <c r="D34" s="8"/>
      <c r="E34" s="47">
        <f t="shared" si="0"/>
        <v>0</v>
      </c>
      <c r="F34" s="11"/>
      <c r="G34" s="10"/>
      <c r="H34" s="11"/>
      <c r="I34" s="12"/>
      <c r="J34" s="11"/>
      <c r="K34" s="13"/>
      <c r="L34" s="14"/>
      <c r="M34" s="11"/>
      <c r="N34" s="11"/>
      <c r="O34" s="49">
        <f t="shared" si="1"/>
        <v>0</v>
      </c>
      <c r="P34" s="15"/>
      <c r="Q34" s="16"/>
      <c r="R34" s="35"/>
      <c r="S34" s="35"/>
      <c r="T34" s="35"/>
      <c r="U34" s="63"/>
      <c r="V34" s="35"/>
      <c r="W34" s="35"/>
      <c r="X34" s="35"/>
      <c r="Y34" s="35"/>
      <c r="Z34" s="35"/>
      <c r="AA34" s="35"/>
      <c r="AB34" s="36"/>
      <c r="AC34" s="37"/>
    </row>
    <row r="35" spans="2:29" ht="23.4" x14ac:dyDescent="0.75">
      <c r="B35" s="61">
        <v>20</v>
      </c>
      <c r="C35" s="17"/>
      <c r="D35" s="17"/>
      <c r="E35" s="48">
        <f t="shared" si="0"/>
        <v>0</v>
      </c>
      <c r="F35" s="19"/>
      <c r="G35" s="19"/>
      <c r="H35" s="19"/>
      <c r="I35" s="20"/>
      <c r="J35" s="19"/>
      <c r="K35" s="21"/>
      <c r="L35" s="22"/>
      <c r="M35" s="19"/>
      <c r="N35" s="19"/>
      <c r="O35" s="50">
        <f t="shared" si="1"/>
        <v>0</v>
      </c>
      <c r="P35" s="23"/>
      <c r="Q35" s="24"/>
      <c r="R35" s="38"/>
      <c r="S35" s="38"/>
      <c r="T35" s="39"/>
      <c r="U35" s="39"/>
      <c r="V35" s="38"/>
      <c r="W35" s="38"/>
      <c r="X35" s="38"/>
      <c r="Y35" s="38"/>
      <c r="Z35" s="38"/>
      <c r="AA35" s="38"/>
      <c r="AB35" s="40"/>
      <c r="AC35" s="41"/>
    </row>
    <row r="36" spans="2:29" ht="23.4" x14ac:dyDescent="0.75">
      <c r="B36" s="60">
        <v>21</v>
      </c>
      <c r="C36" s="8"/>
      <c r="D36" s="8"/>
      <c r="E36" s="47">
        <f t="shared" si="0"/>
        <v>0</v>
      </c>
      <c r="F36" s="11"/>
      <c r="G36" s="10"/>
      <c r="H36" s="11"/>
      <c r="I36" s="12"/>
      <c r="J36" s="11"/>
      <c r="K36" s="13"/>
      <c r="L36" s="14"/>
      <c r="M36" s="11"/>
      <c r="N36" s="11"/>
      <c r="O36" s="49">
        <f t="shared" si="1"/>
        <v>0</v>
      </c>
      <c r="P36" s="15"/>
      <c r="Q36" s="16"/>
      <c r="R36" s="35"/>
      <c r="S36" s="35"/>
      <c r="T36" s="35"/>
      <c r="U36" s="63"/>
      <c r="V36" s="35"/>
      <c r="W36" s="35"/>
      <c r="X36" s="35"/>
      <c r="Y36" s="35"/>
      <c r="Z36" s="35"/>
      <c r="AA36" s="35"/>
      <c r="AB36" s="36"/>
      <c r="AC36" s="37"/>
    </row>
    <row r="37" spans="2:29" ht="20.399999999999999" customHeight="1" x14ac:dyDescent="0.75">
      <c r="B37" s="61">
        <v>22</v>
      </c>
      <c r="C37" s="17"/>
      <c r="D37" s="17"/>
      <c r="E37" s="48">
        <f t="shared" si="0"/>
        <v>0</v>
      </c>
      <c r="F37" s="19"/>
      <c r="G37" s="19"/>
      <c r="H37" s="19"/>
      <c r="I37" s="20"/>
      <c r="J37" s="19"/>
      <c r="K37" s="21"/>
      <c r="L37" s="22"/>
      <c r="M37" s="19"/>
      <c r="N37" s="19"/>
      <c r="O37" s="50">
        <f t="shared" si="1"/>
        <v>0</v>
      </c>
      <c r="P37" s="23"/>
      <c r="Q37" s="24"/>
      <c r="R37" s="38"/>
      <c r="S37" s="38"/>
      <c r="T37" s="39"/>
      <c r="U37" s="39"/>
      <c r="V37" s="38"/>
      <c r="W37" s="38"/>
      <c r="X37" s="38"/>
      <c r="Y37" s="38"/>
      <c r="Z37" s="38"/>
      <c r="AA37" s="38"/>
      <c r="AB37" s="40"/>
      <c r="AC37" s="41"/>
    </row>
    <row r="38" spans="2:29" ht="23.4" x14ac:dyDescent="0.75">
      <c r="B38" s="60">
        <v>23</v>
      </c>
      <c r="C38" s="8"/>
      <c r="D38" s="8"/>
      <c r="E38" s="47">
        <f t="shared" si="0"/>
        <v>0</v>
      </c>
      <c r="F38" s="11"/>
      <c r="G38" s="10"/>
      <c r="H38" s="11"/>
      <c r="I38" s="12"/>
      <c r="J38" s="11"/>
      <c r="K38" s="13"/>
      <c r="L38" s="14"/>
      <c r="M38" s="11"/>
      <c r="N38" s="11"/>
      <c r="O38" s="49">
        <f t="shared" si="1"/>
        <v>0</v>
      </c>
      <c r="P38" s="15"/>
      <c r="Q38" s="16"/>
      <c r="R38" s="35"/>
      <c r="S38" s="35"/>
      <c r="T38" s="35"/>
      <c r="U38" s="63"/>
      <c r="V38" s="35"/>
      <c r="W38" s="35"/>
      <c r="X38" s="35"/>
      <c r="Y38" s="35"/>
      <c r="Z38" s="35"/>
      <c r="AA38" s="35"/>
      <c r="AB38" s="36"/>
      <c r="AC38" s="37"/>
    </row>
    <row r="39" spans="2:29" ht="23.4" x14ac:dyDescent="0.75">
      <c r="B39" s="61">
        <v>24</v>
      </c>
      <c r="C39" s="17"/>
      <c r="D39" s="17"/>
      <c r="E39" s="48">
        <f t="shared" si="0"/>
        <v>0</v>
      </c>
      <c r="F39" s="19"/>
      <c r="G39" s="19"/>
      <c r="H39" s="19"/>
      <c r="I39" s="20"/>
      <c r="J39" s="19"/>
      <c r="K39" s="21"/>
      <c r="L39" s="22"/>
      <c r="M39" s="19"/>
      <c r="N39" s="19"/>
      <c r="O39" s="50">
        <f t="shared" si="1"/>
        <v>0</v>
      </c>
      <c r="P39" s="23"/>
      <c r="Q39" s="24"/>
      <c r="R39" s="38"/>
      <c r="S39" s="38"/>
      <c r="T39" s="39"/>
      <c r="U39" s="39"/>
      <c r="V39" s="38"/>
      <c r="W39" s="38"/>
      <c r="X39" s="38"/>
      <c r="Y39" s="38"/>
      <c r="Z39" s="38"/>
      <c r="AA39" s="38"/>
      <c r="AB39" s="40"/>
      <c r="AC39" s="41"/>
    </row>
    <row r="40" spans="2:29" ht="23.4" x14ac:dyDescent="0.75">
      <c r="B40" s="60">
        <v>25</v>
      </c>
      <c r="C40" s="8"/>
      <c r="D40" s="8"/>
      <c r="E40" s="47">
        <f t="shared" si="0"/>
        <v>0</v>
      </c>
      <c r="F40" s="11"/>
      <c r="G40" s="10"/>
      <c r="H40" s="11"/>
      <c r="I40" s="12"/>
      <c r="J40" s="11"/>
      <c r="K40" s="13"/>
      <c r="L40" s="14"/>
      <c r="M40" s="11"/>
      <c r="N40" s="11"/>
      <c r="O40" s="49">
        <f t="shared" si="1"/>
        <v>0</v>
      </c>
      <c r="P40" s="15"/>
      <c r="Q40" s="16"/>
      <c r="R40" s="35"/>
      <c r="S40" s="35"/>
      <c r="T40" s="35"/>
      <c r="U40" s="63"/>
      <c r="V40" s="35"/>
      <c r="W40" s="35"/>
      <c r="X40" s="35"/>
      <c r="Y40" s="35"/>
      <c r="Z40" s="35"/>
      <c r="AA40" s="35"/>
      <c r="AB40" s="36"/>
      <c r="AC40" s="37"/>
    </row>
    <row r="41" spans="2:29" ht="23.4" x14ac:dyDescent="0.75">
      <c r="B41" s="61">
        <v>26</v>
      </c>
      <c r="C41" s="17"/>
      <c r="D41" s="17"/>
      <c r="E41" s="48">
        <f t="shared" si="0"/>
        <v>0</v>
      </c>
      <c r="F41" s="19"/>
      <c r="G41" s="19"/>
      <c r="H41" s="19"/>
      <c r="I41" s="20"/>
      <c r="J41" s="19"/>
      <c r="K41" s="21"/>
      <c r="L41" s="22"/>
      <c r="M41" s="19"/>
      <c r="N41" s="19"/>
      <c r="O41" s="50">
        <f t="shared" si="1"/>
        <v>0</v>
      </c>
      <c r="P41" s="23"/>
      <c r="Q41" s="24"/>
      <c r="R41" s="38"/>
      <c r="S41" s="38"/>
      <c r="T41" s="39"/>
      <c r="U41" s="39"/>
      <c r="V41" s="38"/>
      <c r="W41" s="38"/>
      <c r="X41" s="38"/>
      <c r="Y41" s="38"/>
      <c r="Z41" s="38"/>
      <c r="AA41" s="38"/>
      <c r="AB41" s="40"/>
      <c r="AC41" s="41"/>
    </row>
    <row r="42" spans="2:29" ht="23.4" x14ac:dyDescent="0.75">
      <c r="B42" s="60">
        <v>27</v>
      </c>
      <c r="C42" s="8"/>
      <c r="D42" s="8"/>
      <c r="E42" s="47">
        <f t="shared" si="0"/>
        <v>0</v>
      </c>
      <c r="F42" s="11"/>
      <c r="G42" s="10"/>
      <c r="H42" s="11"/>
      <c r="I42" s="12"/>
      <c r="J42" s="11"/>
      <c r="K42" s="13"/>
      <c r="L42" s="14"/>
      <c r="M42" s="11"/>
      <c r="N42" s="11"/>
      <c r="O42" s="49">
        <f t="shared" si="1"/>
        <v>0</v>
      </c>
      <c r="P42" s="15"/>
      <c r="Q42" s="16"/>
      <c r="R42" s="35"/>
      <c r="S42" s="35"/>
      <c r="T42" s="35"/>
      <c r="U42" s="63"/>
      <c r="V42" s="35"/>
      <c r="W42" s="35"/>
      <c r="X42" s="35"/>
      <c r="Y42" s="35"/>
      <c r="Z42" s="35"/>
      <c r="AA42" s="35"/>
      <c r="AB42" s="36"/>
      <c r="AC42" s="37"/>
    </row>
    <row r="43" spans="2:29" ht="23.4" x14ac:dyDescent="0.75">
      <c r="B43" s="61">
        <v>28</v>
      </c>
      <c r="C43" s="17"/>
      <c r="D43" s="17"/>
      <c r="E43" s="48">
        <f t="shared" si="0"/>
        <v>0</v>
      </c>
      <c r="F43" s="19"/>
      <c r="G43" s="19"/>
      <c r="H43" s="19"/>
      <c r="I43" s="20"/>
      <c r="J43" s="19"/>
      <c r="K43" s="21"/>
      <c r="L43" s="22"/>
      <c r="M43" s="19"/>
      <c r="N43" s="19"/>
      <c r="O43" s="50">
        <f t="shared" si="1"/>
        <v>0</v>
      </c>
      <c r="P43" s="23"/>
      <c r="Q43" s="24"/>
      <c r="R43" s="38"/>
      <c r="S43" s="38"/>
      <c r="T43" s="39"/>
      <c r="U43" s="39"/>
      <c r="V43" s="38"/>
      <c r="W43" s="38"/>
      <c r="X43" s="38"/>
      <c r="Y43" s="38"/>
      <c r="Z43" s="38"/>
      <c r="AA43" s="38"/>
      <c r="AB43" s="40"/>
      <c r="AC43" s="41"/>
    </row>
    <row r="44" spans="2:29" ht="23.4" x14ac:dyDescent="0.75">
      <c r="B44" s="60">
        <v>29</v>
      </c>
      <c r="C44" s="8"/>
      <c r="D44" s="8"/>
      <c r="E44" s="47">
        <f t="shared" si="0"/>
        <v>0</v>
      </c>
      <c r="F44" s="11"/>
      <c r="G44" s="10"/>
      <c r="H44" s="11"/>
      <c r="I44" s="12"/>
      <c r="J44" s="11"/>
      <c r="K44" s="13"/>
      <c r="L44" s="14"/>
      <c r="M44" s="11"/>
      <c r="N44" s="11"/>
      <c r="O44" s="49">
        <f t="shared" si="1"/>
        <v>0</v>
      </c>
      <c r="P44" s="15"/>
      <c r="Q44" s="16"/>
      <c r="R44" s="35"/>
      <c r="S44" s="35"/>
      <c r="T44" s="35"/>
      <c r="U44" s="63"/>
      <c r="V44" s="35"/>
      <c r="W44" s="35"/>
      <c r="X44" s="35"/>
      <c r="Y44" s="35"/>
      <c r="Z44" s="35"/>
      <c r="AA44" s="35"/>
      <c r="AB44" s="36"/>
      <c r="AC44" s="37"/>
    </row>
    <row r="45" spans="2:29" ht="23.4" x14ac:dyDescent="0.75">
      <c r="B45" s="61">
        <v>30</v>
      </c>
      <c r="C45" s="17"/>
      <c r="D45" s="17"/>
      <c r="E45" s="48">
        <f t="shared" si="0"/>
        <v>0</v>
      </c>
      <c r="F45" s="19"/>
      <c r="G45" s="19"/>
      <c r="H45" s="19"/>
      <c r="I45" s="20"/>
      <c r="J45" s="19"/>
      <c r="K45" s="21"/>
      <c r="L45" s="22"/>
      <c r="M45" s="19"/>
      <c r="N45" s="19"/>
      <c r="O45" s="50">
        <f t="shared" si="1"/>
        <v>0</v>
      </c>
      <c r="P45" s="23"/>
      <c r="Q45" s="24"/>
      <c r="R45" s="38"/>
      <c r="S45" s="38"/>
      <c r="T45" s="39"/>
      <c r="U45" s="39"/>
      <c r="V45" s="38"/>
      <c r="W45" s="38"/>
      <c r="X45" s="38"/>
      <c r="Y45" s="38"/>
      <c r="Z45" s="38"/>
      <c r="AA45" s="38"/>
      <c r="AB45" s="40"/>
      <c r="AC45" s="41"/>
    </row>
    <row r="46" spans="2:29" ht="23.4" x14ac:dyDescent="0.75">
      <c r="B46" s="60">
        <v>31</v>
      </c>
      <c r="C46" s="8"/>
      <c r="D46" s="8"/>
      <c r="E46" s="47">
        <f t="shared" si="0"/>
        <v>0</v>
      </c>
      <c r="F46" s="11"/>
      <c r="G46" s="10"/>
      <c r="H46" s="11"/>
      <c r="I46" s="12"/>
      <c r="J46" s="11"/>
      <c r="K46" s="13"/>
      <c r="L46" s="14"/>
      <c r="M46" s="11"/>
      <c r="N46" s="11"/>
      <c r="O46" s="49">
        <f t="shared" si="1"/>
        <v>0</v>
      </c>
      <c r="P46" s="15"/>
      <c r="Q46" s="16"/>
      <c r="R46" s="35"/>
      <c r="S46" s="35"/>
      <c r="T46" s="35"/>
      <c r="U46" s="63"/>
      <c r="V46" s="35"/>
      <c r="W46" s="35"/>
      <c r="X46" s="35"/>
      <c r="Y46" s="35"/>
      <c r="Z46" s="35"/>
      <c r="AA46" s="35"/>
      <c r="AB46" s="36"/>
      <c r="AC46" s="37"/>
    </row>
    <row r="47" spans="2:29" ht="23.4" x14ac:dyDescent="0.75">
      <c r="B47" s="61">
        <v>32</v>
      </c>
      <c r="C47" s="17"/>
      <c r="D47" s="17"/>
      <c r="E47" s="48">
        <f t="shared" si="0"/>
        <v>0</v>
      </c>
      <c r="F47" s="19"/>
      <c r="G47" s="19"/>
      <c r="H47" s="19"/>
      <c r="I47" s="20"/>
      <c r="J47" s="19"/>
      <c r="K47" s="21"/>
      <c r="L47" s="22"/>
      <c r="M47" s="19"/>
      <c r="N47" s="19"/>
      <c r="O47" s="50">
        <f t="shared" si="1"/>
        <v>0</v>
      </c>
      <c r="P47" s="23"/>
      <c r="Q47" s="24"/>
      <c r="R47" s="38"/>
      <c r="S47" s="38"/>
      <c r="T47" s="39"/>
      <c r="U47" s="39"/>
      <c r="V47" s="38"/>
      <c r="W47" s="38"/>
      <c r="X47" s="38"/>
      <c r="Y47" s="38"/>
      <c r="Z47" s="38"/>
      <c r="AA47" s="38"/>
      <c r="AB47" s="40"/>
      <c r="AC47" s="41"/>
    </row>
    <row r="48" spans="2:29" ht="23.4" x14ac:dyDescent="0.75">
      <c r="B48" s="60">
        <v>33</v>
      </c>
      <c r="C48" s="8"/>
      <c r="D48" s="8"/>
      <c r="E48" s="47">
        <f t="shared" si="0"/>
        <v>0</v>
      </c>
      <c r="F48" s="11"/>
      <c r="G48" s="10"/>
      <c r="H48" s="11"/>
      <c r="I48" s="12"/>
      <c r="J48" s="11"/>
      <c r="K48" s="13"/>
      <c r="L48" s="14"/>
      <c r="M48" s="11"/>
      <c r="N48" s="11"/>
      <c r="O48" s="49">
        <f t="shared" si="1"/>
        <v>0</v>
      </c>
      <c r="P48" s="15"/>
      <c r="Q48" s="16"/>
      <c r="R48" s="35"/>
      <c r="S48" s="35"/>
      <c r="T48" s="35"/>
      <c r="U48" s="63"/>
      <c r="V48" s="35"/>
      <c r="W48" s="35"/>
      <c r="X48" s="35"/>
      <c r="Y48" s="35"/>
      <c r="Z48" s="35"/>
      <c r="AA48" s="35"/>
      <c r="AB48" s="36"/>
      <c r="AC48" s="37"/>
    </row>
    <row r="49" spans="2:29" ht="23.4" x14ac:dyDescent="0.75">
      <c r="B49" s="61">
        <v>34</v>
      </c>
      <c r="C49" s="17"/>
      <c r="D49" s="17"/>
      <c r="E49" s="48">
        <f t="shared" si="0"/>
        <v>0</v>
      </c>
      <c r="F49" s="19"/>
      <c r="G49" s="19"/>
      <c r="H49" s="19"/>
      <c r="I49" s="20"/>
      <c r="J49" s="19"/>
      <c r="K49" s="21"/>
      <c r="L49" s="22"/>
      <c r="M49" s="19"/>
      <c r="N49" s="19"/>
      <c r="O49" s="50">
        <f t="shared" si="1"/>
        <v>0</v>
      </c>
      <c r="P49" s="23"/>
      <c r="Q49" s="24"/>
      <c r="R49" s="38"/>
      <c r="S49" s="38"/>
      <c r="T49" s="39"/>
      <c r="U49" s="39"/>
      <c r="V49" s="38"/>
      <c r="W49" s="38"/>
      <c r="X49" s="38"/>
      <c r="Y49" s="38"/>
      <c r="Z49" s="38"/>
      <c r="AA49" s="38"/>
      <c r="AB49" s="40"/>
      <c r="AC49" s="41"/>
    </row>
    <row r="50" spans="2:29" ht="23.4" x14ac:dyDescent="0.75">
      <c r="B50" s="60">
        <v>35</v>
      </c>
      <c r="C50" s="8"/>
      <c r="D50" s="8"/>
      <c r="E50" s="47">
        <f t="shared" si="0"/>
        <v>0</v>
      </c>
      <c r="F50" s="11"/>
      <c r="G50" s="10"/>
      <c r="H50" s="11"/>
      <c r="I50" s="12"/>
      <c r="J50" s="11"/>
      <c r="K50" s="13"/>
      <c r="L50" s="14"/>
      <c r="M50" s="11"/>
      <c r="N50" s="11"/>
      <c r="O50" s="49">
        <f t="shared" si="1"/>
        <v>0</v>
      </c>
      <c r="P50" s="15"/>
      <c r="Q50" s="16"/>
      <c r="R50" s="35"/>
      <c r="S50" s="35"/>
      <c r="T50" s="35"/>
      <c r="U50" s="63"/>
      <c r="V50" s="35"/>
      <c r="W50" s="35"/>
      <c r="X50" s="35"/>
      <c r="Y50" s="35"/>
      <c r="Z50" s="35"/>
      <c r="AA50" s="35"/>
      <c r="AB50" s="36"/>
      <c r="AC50" s="37"/>
    </row>
    <row r="51" spans="2:29" ht="23.4" x14ac:dyDescent="0.75">
      <c r="B51" s="61">
        <v>36</v>
      </c>
      <c r="C51" s="17"/>
      <c r="D51" s="17"/>
      <c r="E51" s="48">
        <f t="shared" si="0"/>
        <v>0</v>
      </c>
      <c r="F51" s="19"/>
      <c r="G51" s="19"/>
      <c r="H51" s="19"/>
      <c r="I51" s="20"/>
      <c r="J51" s="19"/>
      <c r="K51" s="21"/>
      <c r="L51" s="22"/>
      <c r="M51" s="19"/>
      <c r="N51" s="19"/>
      <c r="O51" s="50">
        <f t="shared" si="1"/>
        <v>0</v>
      </c>
      <c r="P51" s="23"/>
      <c r="Q51" s="24"/>
      <c r="R51" s="38"/>
      <c r="S51" s="38"/>
      <c r="T51" s="39"/>
      <c r="U51" s="39"/>
      <c r="V51" s="38"/>
      <c r="W51" s="38"/>
      <c r="X51" s="38"/>
      <c r="Y51" s="38"/>
      <c r="Z51" s="38"/>
      <c r="AA51" s="38"/>
      <c r="AB51" s="40"/>
      <c r="AC51" s="41"/>
    </row>
    <row r="52" spans="2:29" ht="23.4" x14ac:dyDescent="0.75">
      <c r="B52" s="60">
        <v>37</v>
      </c>
      <c r="C52" s="8"/>
      <c r="D52" s="8"/>
      <c r="E52" s="47">
        <f t="shared" si="0"/>
        <v>0</v>
      </c>
      <c r="F52" s="11"/>
      <c r="G52" s="10"/>
      <c r="H52" s="11"/>
      <c r="I52" s="12"/>
      <c r="J52" s="11"/>
      <c r="K52" s="13"/>
      <c r="L52" s="14"/>
      <c r="M52" s="11"/>
      <c r="N52" s="11"/>
      <c r="O52" s="49">
        <f t="shared" si="1"/>
        <v>0</v>
      </c>
      <c r="P52" s="15"/>
      <c r="Q52" s="16"/>
      <c r="R52" s="35"/>
      <c r="S52" s="35"/>
      <c r="T52" s="35"/>
      <c r="U52" s="63"/>
      <c r="V52" s="35"/>
      <c r="W52" s="35"/>
      <c r="X52" s="35"/>
      <c r="Y52" s="35"/>
      <c r="Z52" s="35"/>
      <c r="AA52" s="35"/>
      <c r="AB52" s="36"/>
      <c r="AC52" s="37"/>
    </row>
    <row r="53" spans="2:29" ht="23.4" x14ac:dyDescent="0.75">
      <c r="B53" s="61">
        <v>38</v>
      </c>
      <c r="C53" s="17"/>
      <c r="D53" s="17"/>
      <c r="E53" s="48">
        <f t="shared" si="0"/>
        <v>0</v>
      </c>
      <c r="F53" s="19"/>
      <c r="G53" s="19"/>
      <c r="H53" s="19"/>
      <c r="I53" s="20"/>
      <c r="J53" s="19"/>
      <c r="K53" s="21"/>
      <c r="L53" s="22"/>
      <c r="M53" s="19"/>
      <c r="N53" s="19"/>
      <c r="O53" s="50">
        <f t="shared" si="1"/>
        <v>0</v>
      </c>
      <c r="P53" s="23"/>
      <c r="Q53" s="24"/>
      <c r="R53" s="38"/>
      <c r="S53" s="38"/>
      <c r="T53" s="39"/>
      <c r="U53" s="39"/>
      <c r="V53" s="38"/>
      <c r="W53" s="38"/>
      <c r="X53" s="38"/>
      <c r="Y53" s="38"/>
      <c r="Z53" s="38"/>
      <c r="AA53" s="38"/>
      <c r="AB53" s="40"/>
      <c r="AC53" s="41"/>
    </row>
    <row r="54" spans="2:29" ht="23.4" x14ac:dyDescent="0.75">
      <c r="B54" s="60">
        <v>39</v>
      </c>
      <c r="C54" s="8"/>
      <c r="D54" s="8"/>
      <c r="E54" s="47">
        <f t="shared" si="0"/>
        <v>0</v>
      </c>
      <c r="F54" s="11"/>
      <c r="G54" s="10"/>
      <c r="H54" s="11"/>
      <c r="I54" s="12"/>
      <c r="J54" s="11"/>
      <c r="K54" s="13"/>
      <c r="L54" s="14"/>
      <c r="M54" s="11"/>
      <c r="N54" s="11"/>
      <c r="O54" s="49">
        <f t="shared" si="1"/>
        <v>0</v>
      </c>
      <c r="P54" s="15"/>
      <c r="Q54" s="16"/>
      <c r="R54" s="35"/>
      <c r="S54" s="35"/>
      <c r="T54" s="35"/>
      <c r="U54" s="63"/>
      <c r="V54" s="35"/>
      <c r="W54" s="35"/>
      <c r="X54" s="35"/>
      <c r="Y54" s="35"/>
      <c r="Z54" s="35"/>
      <c r="AA54" s="35"/>
      <c r="AB54" s="36"/>
      <c r="AC54" s="37"/>
    </row>
    <row r="55" spans="2:29" ht="24" thickBot="1" x14ac:dyDescent="0.8">
      <c r="B55" s="62">
        <v>40</v>
      </c>
      <c r="C55" s="25"/>
      <c r="D55" s="25"/>
      <c r="E55" s="51">
        <f t="shared" si="0"/>
        <v>0</v>
      </c>
      <c r="F55" s="26"/>
      <c r="G55" s="26"/>
      <c r="H55" s="26"/>
      <c r="I55" s="52"/>
      <c r="J55" s="26"/>
      <c r="K55" s="28"/>
      <c r="L55" s="53"/>
      <c r="M55" s="26"/>
      <c r="N55" s="26"/>
      <c r="O55" s="54">
        <f t="shared" si="1"/>
        <v>0</v>
      </c>
      <c r="P55" s="55"/>
      <c r="Q55" s="27"/>
      <c r="R55" s="42"/>
      <c r="S55" s="43"/>
      <c r="T55" s="44"/>
      <c r="U55" s="44"/>
      <c r="V55" s="43"/>
      <c r="W55" s="43"/>
      <c r="X55" s="43"/>
      <c r="Y55" s="43"/>
      <c r="Z55" s="43"/>
      <c r="AA55" s="43"/>
      <c r="AB55" s="45"/>
      <c r="AC55" s="46"/>
    </row>
    <row r="56" spans="2:29" ht="15" thickTop="1" x14ac:dyDescent="0.3"/>
    <row r="59" spans="2:29" ht="21" customHeight="1" x14ac:dyDescent="0.3"/>
    <row r="60" spans="2:29" ht="21.6" customHeight="1" x14ac:dyDescent="0.3"/>
  </sheetData>
  <sheetProtection algorithmName="SHA-512" hashValue="UT4qu6M6+OKG6y1kP+/GyDW61+o8af8SBDoRcTlrhTVz74tPkBh4/zPQ0ZosFL4Nx3FGHUIXY5jMUUHRXTYaQg==" saltValue="fA+wRFn+CMh+VPKPbtpC2g==" spinCount="100000" sheet="1" objects="1" scenarios="1" insertHyperlinks="0" selectLockedCells="1" sort="0" autoFilter="0"/>
  <mergeCells count="4">
    <mergeCell ref="B12:F12"/>
    <mergeCell ref="G12:H12"/>
    <mergeCell ref="P12:T12"/>
    <mergeCell ref="AC4:AC7"/>
  </mergeCells>
  <phoneticPr fontId="11" type="noConversion"/>
  <hyperlinks>
    <hyperlink ref="P12" r:id="rId1" xr:uid="{2ECA56BB-BE46-4C73-92EC-8347D87F6313}"/>
  </hyperlinks>
  <pageMargins left="0.7" right="0.7" top="0.75" bottom="0.75" header="0.3" footer="0.3"/>
  <pageSetup orientation="portrait" r:id="rId2"/>
  <headerFooter scaleWithDoc="0"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E25B49-B482-405B-AE24-B21AE38F0C41}">
          <x14:formula1>
            <xm:f>Sheet2!$H$13:$H$14</xm:f>
          </x14:formula1>
          <xm:sqref>J16:J55</xm:sqref>
        </x14:dataValidation>
        <x14:dataValidation type="list" allowBlank="1" showInputMessage="1" showErrorMessage="1" xr:uid="{995BEFDF-9FBE-441E-A257-72BA5AA1DFFA}">
          <x14:formula1>
            <xm:f>Sheet2!$M$13:$M$17</xm:f>
          </x14:formula1>
          <xm:sqref>H16:H55</xm:sqref>
        </x14:dataValidation>
        <x14:dataValidation type="list" allowBlank="1" showInputMessage="1" showErrorMessage="1" xr:uid="{8858FEBF-F10E-42E4-9C29-F7B977B1BF06}">
          <x14:formula1>
            <xm:f>Sheet2!$K$13:$K$15</xm:f>
          </x14:formula1>
          <xm:sqref>L16:L55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DE32-9601-4C70-BA57-63C0DD0BF295}">
  <dimension ref="D1:Y61"/>
  <sheetViews>
    <sheetView showGridLines="0" tabSelected="1" zoomScaleNormal="100" workbookViewId="0">
      <selection activeCell="K13" sqref="K13"/>
    </sheetView>
  </sheetViews>
  <sheetFormatPr defaultRowHeight="14.4" x14ac:dyDescent="0.3"/>
  <cols>
    <col min="7" max="7" width="7.77734375" customWidth="1"/>
  </cols>
  <sheetData>
    <row r="1" spans="4:8" ht="13.05" customHeight="1" x14ac:dyDescent="0.3"/>
    <row r="2" spans="4:8" ht="13.05" customHeight="1" thickBot="1" x14ac:dyDescent="0.35"/>
    <row r="3" spans="4:8" ht="13.05" customHeight="1" x14ac:dyDescent="0.3">
      <c r="D3" s="84" t="s">
        <v>28</v>
      </c>
      <c r="E3" s="85"/>
      <c r="F3" s="86"/>
      <c r="G3" s="90">
        <f>G5+G7+G9</f>
        <v>0</v>
      </c>
      <c r="H3" s="91"/>
    </row>
    <row r="4" spans="4:8" ht="13.05" customHeight="1" thickBot="1" x14ac:dyDescent="0.35">
      <c r="D4" s="87"/>
      <c r="E4" s="88"/>
      <c r="F4" s="89"/>
      <c r="G4" s="92"/>
      <c r="H4" s="93"/>
    </row>
    <row r="5" spans="4:8" ht="13.05" customHeight="1" x14ac:dyDescent="0.3">
      <c r="D5" s="94" t="s">
        <v>35</v>
      </c>
      <c r="E5" s="95" t="s">
        <v>33</v>
      </c>
      <c r="F5" s="96"/>
      <c r="G5" s="100">
        <f>SUM(Sheet2!O4:O43)</f>
        <v>0</v>
      </c>
      <c r="H5" s="101" t="e">
        <f>SUM(ژوزنال!#REF!)</f>
        <v>#REF!</v>
      </c>
    </row>
    <row r="6" spans="4:8" ht="13.05" customHeight="1" thickBot="1" x14ac:dyDescent="0.35">
      <c r="D6" s="97"/>
      <c r="E6" s="98"/>
      <c r="F6" s="99"/>
      <c r="G6" s="102"/>
      <c r="H6" s="103"/>
    </row>
    <row r="7" spans="4:8" ht="13.05" customHeight="1" x14ac:dyDescent="0.3">
      <c r="D7" s="104" t="s">
        <v>34</v>
      </c>
      <c r="E7" s="105" t="s">
        <v>33</v>
      </c>
      <c r="F7" s="106"/>
      <c r="G7" s="110">
        <f>SUM(Sheet2!Q4:Q43)</f>
        <v>0</v>
      </c>
      <c r="H7" s="111" t="e">
        <f>SUM(ژوزنال!#REF!)</f>
        <v>#REF!</v>
      </c>
    </row>
    <row r="8" spans="4:8" ht="13.05" customHeight="1" thickBot="1" x14ac:dyDescent="0.35">
      <c r="D8" s="107"/>
      <c r="E8" s="108"/>
      <c r="F8" s="109"/>
      <c r="G8" s="112"/>
      <c r="H8" s="113"/>
    </row>
    <row r="9" spans="4:8" ht="13.05" customHeight="1" x14ac:dyDescent="0.3">
      <c r="D9" s="74" t="s">
        <v>37</v>
      </c>
      <c r="E9" s="75"/>
      <c r="F9" s="76"/>
      <c r="G9" s="80">
        <f>SUM(Sheet2!P4:P43)</f>
        <v>0</v>
      </c>
      <c r="H9" s="81"/>
    </row>
    <row r="10" spans="4:8" ht="13.05" customHeight="1" thickBot="1" x14ac:dyDescent="0.35">
      <c r="D10" s="77"/>
      <c r="E10" s="78"/>
      <c r="F10" s="79"/>
      <c r="G10" s="82"/>
      <c r="H10" s="83"/>
    </row>
    <row r="11" spans="4:8" ht="13.05" customHeight="1" x14ac:dyDescent="0.3"/>
    <row r="12" spans="4:8" ht="13.05" customHeight="1" x14ac:dyDescent="0.3"/>
    <row r="13" spans="4:8" ht="13.05" customHeight="1" x14ac:dyDescent="0.3"/>
    <row r="14" spans="4:8" ht="13.05" customHeight="1" x14ac:dyDescent="0.3"/>
    <row r="15" spans="4:8" ht="13.05" customHeight="1" x14ac:dyDescent="0.3"/>
    <row r="16" spans="4:8" ht="13.05" customHeight="1" x14ac:dyDescent="0.3"/>
    <row r="17" spans="10:25" ht="13.05" customHeight="1" x14ac:dyDescent="0.3"/>
    <row r="18" spans="10:25" ht="13.05" customHeight="1" x14ac:dyDescent="0.3"/>
    <row r="19" spans="10:25" ht="13.05" customHeight="1" x14ac:dyDescent="0.3"/>
    <row r="20" spans="10:25" ht="13.05" customHeight="1" x14ac:dyDescent="0.3"/>
    <row r="21" spans="10:25" ht="13.05" customHeight="1" x14ac:dyDescent="0.3"/>
    <row r="22" spans="10:25" ht="13.05" customHeight="1" x14ac:dyDescent="0.3"/>
    <row r="23" spans="10:25" ht="13.05" customHeight="1" x14ac:dyDescent="0.3"/>
    <row r="24" spans="10:25" ht="13.05" customHeight="1" x14ac:dyDescent="0.3"/>
    <row r="25" spans="10:25" ht="13.05" customHeight="1" x14ac:dyDescent="0.3"/>
    <row r="26" spans="10:25" ht="13.05" customHeight="1" x14ac:dyDescent="0.3"/>
    <row r="27" spans="10:25" ht="15.6" customHeight="1" x14ac:dyDescent="0.3"/>
    <row r="28" spans="10:25" ht="11.55" customHeight="1" x14ac:dyDescent="0.3"/>
    <row r="29" spans="10:25" ht="9" customHeight="1" x14ac:dyDescent="0.3"/>
    <row r="30" spans="10:25" ht="9" customHeight="1" x14ac:dyDescent="0.3">
      <c r="J30" s="115">
        <f>Sheet2!E8</f>
        <v>0</v>
      </c>
      <c r="K30" s="115"/>
      <c r="L30" s="114"/>
      <c r="W30" s="115">
        <f>Sheet2!E10</f>
        <v>0</v>
      </c>
      <c r="X30" s="115"/>
      <c r="Y30" s="116"/>
    </row>
    <row r="31" spans="10:25" ht="9" customHeight="1" x14ac:dyDescent="0.3">
      <c r="J31" s="115"/>
      <c r="K31" s="115"/>
      <c r="L31" s="114"/>
      <c r="W31" s="115"/>
      <c r="X31" s="115"/>
      <c r="Y31" s="116"/>
    </row>
    <row r="32" spans="10:25" ht="9" customHeight="1" x14ac:dyDescent="0.3">
      <c r="J32" s="72">
        <f>Sheet2!E7</f>
        <v>0</v>
      </c>
      <c r="K32" s="72"/>
      <c r="L32" s="114" t="s">
        <v>42</v>
      </c>
      <c r="W32" s="114">
        <f>Sheet2!E9</f>
        <v>0</v>
      </c>
      <c r="X32" s="114"/>
      <c r="Y32" s="114" t="s">
        <v>42</v>
      </c>
    </row>
    <row r="33" spans="10:25" ht="9" customHeight="1" x14ac:dyDescent="0.3">
      <c r="J33" s="72"/>
      <c r="K33" s="72"/>
      <c r="L33" s="114"/>
      <c r="W33" s="114"/>
      <c r="X33" s="114"/>
      <c r="Y33" s="114"/>
    </row>
    <row r="34" spans="10:25" ht="9" customHeight="1" x14ac:dyDescent="0.3">
      <c r="Y34" s="7"/>
    </row>
    <row r="35" spans="10:25" ht="9" customHeight="1" x14ac:dyDescent="0.3">
      <c r="J35" s="115">
        <f>J37/ژوزنال!G12</f>
        <v>0</v>
      </c>
      <c r="K35" s="115"/>
      <c r="L35" s="114"/>
      <c r="W35" s="115">
        <f>W37/ژوزنال!G12</f>
        <v>0</v>
      </c>
      <c r="X35" s="115"/>
      <c r="Y35" s="114"/>
    </row>
    <row r="36" spans="10:25" ht="9" customHeight="1" x14ac:dyDescent="0.3">
      <c r="J36" s="115"/>
      <c r="K36" s="115"/>
      <c r="L36" s="114"/>
      <c r="W36" s="115"/>
      <c r="X36" s="115"/>
      <c r="Y36" s="114"/>
    </row>
    <row r="37" spans="10:25" ht="9" customHeight="1" x14ac:dyDescent="0.3">
      <c r="J37" s="72">
        <f>Sheet2!E17</f>
        <v>0</v>
      </c>
      <c r="K37" s="72"/>
      <c r="L37" s="114" t="s">
        <v>42</v>
      </c>
      <c r="W37" s="114">
        <f>Sheet2!E19</f>
        <v>0</v>
      </c>
      <c r="X37" s="114"/>
      <c r="Y37" s="114" t="s">
        <v>42</v>
      </c>
    </row>
    <row r="38" spans="10:25" ht="9" customHeight="1" x14ac:dyDescent="0.3">
      <c r="J38" s="72"/>
      <c r="K38" s="72"/>
      <c r="L38" s="114"/>
      <c r="W38" s="114"/>
      <c r="X38" s="114"/>
      <c r="Y38" s="114"/>
    </row>
    <row r="39" spans="10:25" ht="9" customHeight="1" x14ac:dyDescent="0.3"/>
    <row r="40" spans="10:25" ht="9" customHeight="1" x14ac:dyDescent="0.3">
      <c r="J40" s="115">
        <f>IF(MAX(ژوزنال!O16:O55)&gt;=0,MAX(ژوزنال!O16:O55),0)</f>
        <v>0</v>
      </c>
      <c r="K40" s="115"/>
      <c r="L40" s="116"/>
      <c r="W40" s="115">
        <f>MIN(ژوزنال!O16:O55)</f>
        <v>0</v>
      </c>
      <c r="X40" s="115"/>
      <c r="Y40" s="116"/>
    </row>
    <row r="41" spans="10:25" ht="9" customHeight="1" x14ac:dyDescent="0.3">
      <c r="J41" s="115"/>
      <c r="K41" s="115"/>
      <c r="L41" s="116"/>
      <c r="W41" s="115"/>
      <c r="X41" s="115"/>
      <c r="Y41" s="116"/>
    </row>
    <row r="42" spans="10:25" ht="9" customHeight="1" x14ac:dyDescent="0.3">
      <c r="J42" s="114">
        <f>IF(MAX(ژوزنال!M16:M55)&gt;=0,MAX(ژوزنال!M16:M55),0)</f>
        <v>0</v>
      </c>
      <c r="K42" s="114"/>
      <c r="L42" s="116" t="s">
        <v>42</v>
      </c>
      <c r="W42" s="114">
        <f>IF(MIN(ژوزنال!M16:M55)&lt;=0,MIN(ژوزنال!M16:M55),0)</f>
        <v>0</v>
      </c>
      <c r="X42" s="114"/>
      <c r="Y42" s="114" t="s">
        <v>42</v>
      </c>
    </row>
    <row r="43" spans="10:25" ht="9" customHeight="1" x14ac:dyDescent="0.3">
      <c r="J43" s="114"/>
      <c r="K43" s="114"/>
      <c r="L43" s="116"/>
      <c r="W43" s="114"/>
      <c r="X43" s="114"/>
      <c r="Y43" s="114"/>
    </row>
    <row r="44" spans="10:25" ht="9" customHeight="1" x14ac:dyDescent="0.3"/>
    <row r="45" spans="10:25" ht="9" customHeight="1" x14ac:dyDescent="0.3">
      <c r="J45" s="115">
        <f>IF(G3=0,0,SUM(ژوزنال!K16:K55)/COUNT(ژوزنال!K16:K55))</f>
        <v>0</v>
      </c>
      <c r="K45" s="115"/>
      <c r="L45" s="116"/>
      <c r="W45" s="115">
        <f>IF(G5=0,0,G5/(G5+G7))</f>
        <v>0</v>
      </c>
      <c r="X45" s="115"/>
      <c r="Y45" s="73"/>
    </row>
    <row r="46" spans="10:25" ht="9" customHeight="1" x14ac:dyDescent="0.3">
      <c r="J46" s="115"/>
      <c r="K46" s="115"/>
      <c r="L46" s="116"/>
      <c r="W46" s="115"/>
      <c r="X46" s="115"/>
      <c r="Y46" s="73"/>
    </row>
    <row r="47" spans="10:25" ht="9" customHeight="1" x14ac:dyDescent="0.3">
      <c r="J47" s="117"/>
      <c r="K47" s="117"/>
      <c r="L47" s="116"/>
      <c r="W47" s="73"/>
      <c r="X47" s="73"/>
      <c r="Y47" s="73"/>
    </row>
    <row r="48" spans="10:25" ht="9" customHeight="1" x14ac:dyDescent="0.3">
      <c r="J48" s="117"/>
      <c r="K48" s="117"/>
      <c r="L48" s="116"/>
      <c r="W48" s="73"/>
      <c r="X48" s="73"/>
      <c r="Y48" s="73"/>
    </row>
    <row r="49" spans="10:25" ht="9" customHeight="1" x14ac:dyDescent="0.3"/>
    <row r="50" spans="10:25" ht="9" customHeight="1" x14ac:dyDescent="0.3">
      <c r="J50" s="115">
        <f>Sheet2!E6</f>
        <v>0</v>
      </c>
      <c r="K50" s="115"/>
      <c r="L50" s="116"/>
      <c r="W50" s="72">
        <f>IF(Sheet2!E20=0,0,Sheet2!E20/Sheet2!E22)</f>
        <v>0</v>
      </c>
      <c r="X50" s="73"/>
      <c r="Y50" s="72" t="s">
        <v>69</v>
      </c>
    </row>
    <row r="51" spans="10:25" ht="9" customHeight="1" x14ac:dyDescent="0.3">
      <c r="J51" s="115"/>
      <c r="K51" s="115"/>
      <c r="L51" s="116"/>
      <c r="W51" s="73"/>
      <c r="X51" s="73"/>
      <c r="Y51" s="73"/>
    </row>
    <row r="52" spans="10:25" ht="9" customHeight="1" x14ac:dyDescent="0.3">
      <c r="J52" s="114">
        <f>Sheet2!E5</f>
        <v>0</v>
      </c>
      <c r="K52" s="114"/>
      <c r="L52" s="116" t="s">
        <v>42</v>
      </c>
      <c r="W52" s="73"/>
      <c r="X52" s="73"/>
      <c r="Y52" s="73"/>
    </row>
    <row r="53" spans="10:25" ht="9" customHeight="1" x14ac:dyDescent="0.3">
      <c r="J53" s="114"/>
      <c r="K53" s="114"/>
      <c r="L53" s="116"/>
      <c r="W53" s="73"/>
      <c r="X53" s="73"/>
      <c r="Y53" s="73"/>
    </row>
    <row r="54" spans="10:25" ht="9" customHeight="1" x14ac:dyDescent="0.3"/>
    <row r="55" spans="10:25" ht="9" customHeight="1" x14ac:dyDescent="0.3">
      <c r="J55" s="72">
        <f>MIN(ژوزنال!E16:E55)</f>
        <v>0</v>
      </c>
      <c r="K55" s="73"/>
      <c r="L55" s="72" t="s">
        <v>69</v>
      </c>
      <c r="W55" s="72">
        <f>MAX(ژوزنال!E16:E55)</f>
        <v>0</v>
      </c>
      <c r="X55" s="73"/>
      <c r="Y55" s="72" t="s">
        <v>69</v>
      </c>
    </row>
    <row r="56" spans="10:25" ht="9" customHeight="1" x14ac:dyDescent="0.3">
      <c r="J56" s="73"/>
      <c r="K56" s="73"/>
      <c r="L56" s="73"/>
      <c r="W56" s="73"/>
      <c r="X56" s="73"/>
      <c r="Y56" s="73"/>
    </row>
    <row r="57" spans="10:25" ht="9" customHeight="1" x14ac:dyDescent="0.3">
      <c r="J57" s="73"/>
      <c r="K57" s="73"/>
      <c r="L57" s="73"/>
      <c r="W57" s="73"/>
      <c r="X57" s="73"/>
      <c r="Y57" s="73"/>
    </row>
    <row r="58" spans="10:25" ht="9" customHeight="1" x14ac:dyDescent="0.3">
      <c r="J58" s="73"/>
      <c r="K58" s="73"/>
      <c r="L58" s="73"/>
      <c r="W58" s="73"/>
      <c r="X58" s="73"/>
      <c r="Y58" s="73"/>
    </row>
    <row r="59" spans="10:25" ht="9" customHeight="1" x14ac:dyDescent="0.3"/>
    <row r="60" spans="10:25" ht="10.050000000000001" customHeight="1" x14ac:dyDescent="0.3"/>
    <row r="61" spans="10:25" ht="10.050000000000001" customHeight="1" x14ac:dyDescent="0.3"/>
  </sheetData>
  <sheetProtection algorithmName="SHA-512" hashValue="GR0v0P6U3cHIhZwQyCurHiv3+ldUIAoChX+Xin3w0SXPunQATtm3kIa/fC8o4J2BuJ7moGvQBlfu2tvBp2g2MA==" saltValue="VxIxChSpOh3ThJLjFY+wFA==" spinCount="100000" sheet="1" objects="1" scenarios="1" selectLockedCells="1" selectUnlockedCells="1"/>
  <mergeCells count="46">
    <mergeCell ref="W45:Y48"/>
    <mergeCell ref="J45:K48"/>
    <mergeCell ref="L50:L51"/>
    <mergeCell ref="L52:L53"/>
    <mergeCell ref="J50:K51"/>
    <mergeCell ref="J52:K53"/>
    <mergeCell ref="L45:L46"/>
    <mergeCell ref="L47:L48"/>
    <mergeCell ref="W50:X53"/>
    <mergeCell ref="W42:X43"/>
    <mergeCell ref="Y42:Y43"/>
    <mergeCell ref="W30:X31"/>
    <mergeCell ref="Y30:Y31"/>
    <mergeCell ref="W32:X33"/>
    <mergeCell ref="Y32:Y33"/>
    <mergeCell ref="W35:X36"/>
    <mergeCell ref="Y35:Y36"/>
    <mergeCell ref="W37:X38"/>
    <mergeCell ref="Y37:Y38"/>
    <mergeCell ref="W40:X41"/>
    <mergeCell ref="Y40:Y41"/>
    <mergeCell ref="J35:K36"/>
    <mergeCell ref="L35:L36"/>
    <mergeCell ref="J30:K31"/>
    <mergeCell ref="L30:L31"/>
    <mergeCell ref="J32:K33"/>
    <mergeCell ref="L32:L33"/>
    <mergeCell ref="J37:K38"/>
    <mergeCell ref="L37:L38"/>
    <mergeCell ref="J40:K41"/>
    <mergeCell ref="L40:L41"/>
    <mergeCell ref="J42:K43"/>
    <mergeCell ref="L42:L43"/>
    <mergeCell ref="D9:F10"/>
    <mergeCell ref="G9:H10"/>
    <mergeCell ref="D3:F4"/>
    <mergeCell ref="G3:H4"/>
    <mergeCell ref="D5:F6"/>
    <mergeCell ref="G5:H6"/>
    <mergeCell ref="D7:F8"/>
    <mergeCell ref="G7:H8"/>
    <mergeCell ref="W55:X58"/>
    <mergeCell ref="Y55:Y58"/>
    <mergeCell ref="J55:K58"/>
    <mergeCell ref="L55:L58"/>
    <mergeCell ref="Y50:Y53"/>
  </mergeCells>
  <pageMargins left="0.7" right="0.7" top="0.75" bottom="0.75" header="0.3" footer="0.3"/>
  <pageSetup orientation="portrait" r:id="rId1"/>
  <headerFooter>
    <oddHeader xml:space="preserve">&amp;C
&amp;72&amp;K05+059مجموعه آموزش ساده بورس&amp;11&amp;K01+000 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9007-E257-4049-9D44-5FC90969C1BA}">
  <dimension ref="D2:W43"/>
  <sheetViews>
    <sheetView workbookViewId="0">
      <selection activeCell="E20" sqref="E20"/>
    </sheetView>
  </sheetViews>
  <sheetFormatPr defaultRowHeight="14.4" x14ac:dyDescent="0.3"/>
  <cols>
    <col min="3" max="3" width="0.5546875" customWidth="1"/>
    <col min="4" max="4" width="33.44140625" customWidth="1"/>
  </cols>
  <sheetData>
    <row r="2" spans="4:23" ht="15" thickBot="1" x14ac:dyDescent="0.35"/>
    <row r="3" spans="4:23" ht="25.8" thickTop="1" x14ac:dyDescent="0.85">
      <c r="D3" t="s">
        <v>49</v>
      </c>
      <c r="E3">
        <f>SUM(ژوزنال!M16:M55)</f>
        <v>0</v>
      </c>
      <c r="O3" s="3" t="s">
        <v>27</v>
      </c>
      <c r="P3" s="3" t="s">
        <v>36</v>
      </c>
      <c r="Q3" s="3" t="s">
        <v>29</v>
      </c>
      <c r="T3" s="4" t="s">
        <v>41</v>
      </c>
      <c r="V3" t="s">
        <v>58</v>
      </c>
      <c r="W3" t="s">
        <v>59</v>
      </c>
    </row>
    <row r="4" spans="4:23" ht="23.4" x14ac:dyDescent="0.75">
      <c r="D4" t="s">
        <v>50</v>
      </c>
      <c r="E4" s="5">
        <f>SUM(ژوزنال!O16:O55)</f>
        <v>0</v>
      </c>
      <c r="O4" s="2">
        <f>IF(ژوزنال!L16="برد",1,0)</f>
        <v>0</v>
      </c>
      <c r="P4" s="2">
        <f>IF(ژوزنال!L16="Risk Free",1,0)</f>
        <v>0</v>
      </c>
      <c r="Q4" s="2">
        <f>IF(ژوزنال!L16="باخت",1,0)</f>
        <v>0</v>
      </c>
      <c r="T4">
        <f>ژوزنال!M16</f>
        <v>0</v>
      </c>
      <c r="V4" t="str">
        <f>IF(ژوزنال!M16&gt;0,ژوزنال!M16,"")</f>
        <v/>
      </c>
      <c r="W4" t="str">
        <f>IF(ژوزنال!M16&lt;0,ژوزنال!M16,"")</f>
        <v/>
      </c>
    </row>
    <row r="5" spans="4:23" ht="23.4" x14ac:dyDescent="0.75">
      <c r="D5" t="s">
        <v>51</v>
      </c>
      <c r="E5">
        <f>SUM(ژوزنال!N16:N55)</f>
        <v>0</v>
      </c>
      <c r="O5" s="2">
        <f>IF(ژوزنال!L17="برد",1,0)</f>
        <v>0</v>
      </c>
      <c r="P5" s="2">
        <f>IF(ژوزنال!L17="Risk Free",1,0)</f>
        <v>0</v>
      </c>
      <c r="Q5" s="2">
        <f>IF(ژوزنال!L17="باخت",1,0)</f>
        <v>0</v>
      </c>
      <c r="T5">
        <f>T4+ژوزنال!M17</f>
        <v>0</v>
      </c>
      <c r="V5" t="str">
        <f>IF(ژوزنال!M17&gt;0,ژوزنال!M17,"")</f>
        <v/>
      </c>
      <c r="W5" t="str">
        <f>IF(ژوزنال!M17&lt;0,ژوزنال!M17,"")</f>
        <v/>
      </c>
    </row>
    <row r="6" spans="4:23" ht="23.4" x14ac:dyDescent="0.75">
      <c r="D6" t="s">
        <v>52</v>
      </c>
      <c r="E6" s="5">
        <f>E5/ژوزنال!G12</f>
        <v>0</v>
      </c>
      <c r="O6" s="2">
        <f>IF(ژوزنال!L18="برد",1,0)</f>
        <v>0</v>
      </c>
      <c r="P6" s="2">
        <f>IF(ژوزنال!L18="Risk Free",1,0)</f>
        <v>0</v>
      </c>
      <c r="Q6" s="2">
        <f>IF(ژوزنال!L18="باخت",1,0)</f>
        <v>0</v>
      </c>
      <c r="T6">
        <f>T5+ژوزنال!M18</f>
        <v>0</v>
      </c>
      <c r="V6" t="str">
        <f>IF(ژوزنال!M18&gt;0,ژوزنال!M18,"")</f>
        <v/>
      </c>
      <c r="W6" t="str">
        <f>IF(ژوزنال!M18&lt;0,ژوزنال!M18,"")</f>
        <v/>
      </c>
    </row>
    <row r="7" spans="4:23" ht="23.4" x14ac:dyDescent="0.75">
      <c r="D7" t="s">
        <v>53</v>
      </c>
      <c r="E7">
        <f>E3-E5</f>
        <v>0</v>
      </c>
      <c r="O7" s="2">
        <f>IF(ژوزنال!L19="برد",1,0)</f>
        <v>0</v>
      </c>
      <c r="P7" s="2">
        <f>IF(ژوزنال!L19="Risk Free",1,0)</f>
        <v>0</v>
      </c>
      <c r="Q7" s="2">
        <f>IF(ژوزنال!L19="باخت",1,0)</f>
        <v>0</v>
      </c>
      <c r="T7">
        <f>T6+ژوزنال!M19</f>
        <v>0</v>
      </c>
      <c r="V7" t="str">
        <f>IF(ژوزنال!M19&gt;0,ژوزنال!M19,"")</f>
        <v/>
      </c>
      <c r="W7" t="str">
        <f>IF(ژوزنال!M19&lt;0,ژوزنال!M19,"")</f>
        <v/>
      </c>
    </row>
    <row r="8" spans="4:23" ht="23.4" x14ac:dyDescent="0.75">
      <c r="D8" t="s">
        <v>54</v>
      </c>
      <c r="E8" s="5">
        <f>E4-E6</f>
        <v>0</v>
      </c>
      <c r="O8" s="2">
        <f>IF(ژوزنال!L20="برد",1,0)</f>
        <v>0</v>
      </c>
      <c r="P8" s="2">
        <f>IF(ژوزنال!L20="Risk Free",1,0)</f>
        <v>0</v>
      </c>
      <c r="Q8" s="2">
        <f>IF(ژوزنال!L20="باخت",1,0)</f>
        <v>0</v>
      </c>
      <c r="T8">
        <f>T7+ژوزنال!M20</f>
        <v>0</v>
      </c>
      <c r="V8" t="str">
        <f>IF(ژوزنال!M20&gt;0,ژوزنال!M20,"")</f>
        <v/>
      </c>
      <c r="W8" t="str">
        <f>IF(ژوزنال!M20&lt;0,ژوزنال!M20,"")</f>
        <v/>
      </c>
    </row>
    <row r="9" spans="4:23" ht="23.4" x14ac:dyDescent="0.75">
      <c r="D9" t="s">
        <v>55</v>
      </c>
      <c r="E9">
        <f>ژوزنال!G12*Sheet2!E10</f>
        <v>0</v>
      </c>
      <c r="O9" s="2">
        <f>IF(ژوزنال!L21="برد",1,0)</f>
        <v>0</v>
      </c>
      <c r="P9" s="2">
        <f>IF(ژوزنال!L21="Risk Free",1,0)</f>
        <v>0</v>
      </c>
      <c r="Q9" s="2">
        <f>IF(ژوزنال!L21="باخت",1,0)</f>
        <v>0</v>
      </c>
      <c r="T9">
        <f>T8+ژوزنال!M21</f>
        <v>0</v>
      </c>
      <c r="V9" t="str">
        <f>IF(ژوزنال!M21&gt;0,ژوزنال!M21,"")</f>
        <v/>
      </c>
      <c r="W9" t="str">
        <f>IF(ژوزنال!M21&lt;0,ژوزنال!M21,"")</f>
        <v/>
      </c>
    </row>
    <row r="10" spans="4:23" ht="23.4" x14ac:dyDescent="0.75">
      <c r="D10" t="s">
        <v>56</v>
      </c>
      <c r="E10" s="5">
        <f>SUM(ژوزنال!P16:P55)</f>
        <v>0</v>
      </c>
      <c r="O10" s="2">
        <f>IF(ژوزنال!L22="برد",1,0)</f>
        <v>0</v>
      </c>
      <c r="P10" s="2">
        <f>IF(ژوزنال!L22="Risk Free",1,0)</f>
        <v>0</v>
      </c>
      <c r="Q10" s="2">
        <f>IF(ژوزنال!L22="باخت",1,0)</f>
        <v>0</v>
      </c>
      <c r="T10">
        <f>T9+ژوزنال!M22</f>
        <v>0</v>
      </c>
      <c r="V10" t="str">
        <f>IF(ژوزنال!M22&gt;0,ژوزنال!M22,"")</f>
        <v/>
      </c>
      <c r="W10" t="str">
        <f>IF(ژوزنال!M22&lt;0,ژوزنال!M22,"")</f>
        <v/>
      </c>
    </row>
    <row r="11" spans="4:23" ht="23.4" x14ac:dyDescent="0.75">
      <c r="O11" s="2">
        <f>IF(ژوزنال!L23="برد",1,0)</f>
        <v>0</v>
      </c>
      <c r="P11" s="2">
        <f>IF(ژوزنال!L23="Risk Free",1,0)</f>
        <v>0</v>
      </c>
      <c r="Q11" s="2">
        <f>IF(ژوزنال!L23="باخت",1,0)</f>
        <v>0</v>
      </c>
      <c r="T11">
        <f>T10+ژوزنال!M23</f>
        <v>0</v>
      </c>
      <c r="V11" t="str">
        <f>IF(ژوزنال!M23&gt;0,ژوزنال!M23,"")</f>
        <v/>
      </c>
      <c r="W11" t="str">
        <f>IF(ژوزنال!M23&lt;0,ژوزنال!M23,"")</f>
        <v/>
      </c>
    </row>
    <row r="12" spans="4:23" ht="23.4" x14ac:dyDescent="0.75">
      <c r="O12" s="2">
        <f>IF(ژوزنال!L24="برد",1,0)</f>
        <v>0</v>
      </c>
      <c r="P12" s="2">
        <f>IF(ژوزنال!L24="Risk Free",1,0)</f>
        <v>0</v>
      </c>
      <c r="Q12" s="2">
        <f>IF(ژوزنال!L24="باخت",1,0)</f>
        <v>0</v>
      </c>
      <c r="T12">
        <f>T11+ژوزنال!M24</f>
        <v>0</v>
      </c>
      <c r="V12" t="str">
        <f>IF(ژوزنال!M24&gt;0,ژوزنال!M24,"")</f>
        <v/>
      </c>
      <c r="W12" t="str">
        <f>IF(ژوزنال!M24&lt;0,ژوزنال!M24,"")</f>
        <v/>
      </c>
    </row>
    <row r="13" spans="4:23" ht="23.4" x14ac:dyDescent="0.75">
      <c r="D13" t="s">
        <v>57</v>
      </c>
      <c r="E13" s="6">
        <f>COUNT(ژوزنال!M16:M55)</f>
        <v>0</v>
      </c>
      <c r="H13" t="s">
        <v>18</v>
      </c>
      <c r="K13" t="s">
        <v>20</v>
      </c>
      <c r="M13" t="s">
        <v>21</v>
      </c>
      <c r="O13" s="2">
        <f>IF(ژوزنال!L25="برد",1,0)</f>
        <v>0</v>
      </c>
      <c r="P13" s="2">
        <f>IF(ژوزنال!L25="Risk Free",1,0)</f>
        <v>0</v>
      </c>
      <c r="Q13" s="2">
        <f>IF(ژوزنال!L25="باخت",1,0)</f>
        <v>0</v>
      </c>
      <c r="T13">
        <f>T12+ژوزنال!M25</f>
        <v>0</v>
      </c>
      <c r="V13" t="str">
        <f>IF(ژوزنال!M25&gt;0,ژوزنال!M25,"")</f>
        <v/>
      </c>
      <c r="W13" t="str">
        <f>IF(ژوزنال!M25&lt;0,ژوزنال!M25,"")</f>
        <v/>
      </c>
    </row>
    <row r="14" spans="4:23" ht="23.4" x14ac:dyDescent="0.75">
      <c r="H14" t="s">
        <v>19</v>
      </c>
      <c r="K14" t="s">
        <v>8</v>
      </c>
      <c r="M14" t="s">
        <v>22</v>
      </c>
      <c r="O14" s="2">
        <f>IF(ژوزنال!L26="برد",1,0)</f>
        <v>0</v>
      </c>
      <c r="P14" s="2">
        <f>IF(ژوزنال!L26="Risk Free",1,0)</f>
        <v>0</v>
      </c>
      <c r="Q14" s="2">
        <f>IF(ژوزنال!L26="باخت",1,0)</f>
        <v>0</v>
      </c>
      <c r="T14">
        <f>T13+ژوزنال!M26</f>
        <v>0</v>
      </c>
      <c r="V14" t="str">
        <f>IF(ژوزنال!M26&gt;0,ژوزنال!M26,"")</f>
        <v/>
      </c>
      <c r="W14" t="str">
        <f>IF(ژوزنال!M26&lt;0,ژوزنال!M26,"")</f>
        <v/>
      </c>
    </row>
    <row r="15" spans="4:23" ht="23.4" x14ac:dyDescent="0.75">
      <c r="K15" s="1" t="s">
        <v>38</v>
      </c>
      <c r="M15" t="s">
        <v>23</v>
      </c>
      <c r="O15" s="2">
        <f>IF(ژوزنال!L27="برد",1,0)</f>
        <v>0</v>
      </c>
      <c r="P15" s="2">
        <f>IF(ژوزنال!L27="Risk Free",1,0)</f>
        <v>0</v>
      </c>
      <c r="Q15" s="2">
        <f>IF(ژوزنال!L27="باخت",1,0)</f>
        <v>0</v>
      </c>
      <c r="T15">
        <f>T14+ژوزنال!M27</f>
        <v>0</v>
      </c>
      <c r="V15" t="str">
        <f>IF(ژوزنال!M27&gt;0,ژوزنال!M27,"")</f>
        <v/>
      </c>
      <c r="W15" t="str">
        <f>IF(ژوزنال!M27&lt;0,ژوزنال!M27,"")</f>
        <v/>
      </c>
    </row>
    <row r="16" spans="4:23" ht="23.4" x14ac:dyDescent="0.75">
      <c r="D16" t="s">
        <v>60</v>
      </c>
      <c r="E16">
        <f>SUM(V4:V43)</f>
        <v>0</v>
      </c>
      <c r="M16" t="s">
        <v>24</v>
      </c>
      <c r="O16" s="2">
        <f>IF(ژوزنال!L28="برد",1,0)</f>
        <v>0</v>
      </c>
      <c r="P16" s="2">
        <f>IF(ژوزنال!L28="Risk Free",1,0)</f>
        <v>0</v>
      </c>
      <c r="Q16" s="2">
        <f>IF(ژوزنال!L28="باخت",1,0)</f>
        <v>0</v>
      </c>
      <c r="T16">
        <f>T15+ژوزنال!M28</f>
        <v>0</v>
      </c>
      <c r="V16" t="str">
        <f>IF(ژوزنال!M28&gt;0,ژوزنال!M28,"")</f>
        <v/>
      </c>
      <c r="W16" t="str">
        <f>IF(ژوزنال!M28&lt;0,ژوزنال!M28,"")</f>
        <v/>
      </c>
    </row>
    <row r="17" spans="4:23" ht="23.4" x14ac:dyDescent="0.75">
      <c r="D17" t="s">
        <v>61</v>
      </c>
      <c r="E17">
        <f>IF(E16=0,0,E16/COUNT(V4:V43))</f>
        <v>0</v>
      </c>
      <c r="M17" t="s">
        <v>25</v>
      </c>
      <c r="O17" s="2">
        <f>IF(ژوزنال!L29="برد",1,0)</f>
        <v>0</v>
      </c>
      <c r="P17" s="2">
        <f>IF(ژوزنال!L29="Risk Free",1,0)</f>
        <v>0</v>
      </c>
      <c r="Q17" s="2">
        <f>IF(ژوزنال!L29="باخت",1,0)</f>
        <v>0</v>
      </c>
      <c r="T17">
        <f>T16+ژوزنال!M29</f>
        <v>0</v>
      </c>
      <c r="V17" t="str">
        <f>IF(ژوزنال!M29&gt;0,ژوزنال!M29,"")</f>
        <v/>
      </c>
      <c r="W17" t="str">
        <f>IF(ژوزنال!M29&lt;0,ژوزنال!M29,"")</f>
        <v/>
      </c>
    </row>
    <row r="18" spans="4:23" ht="23.4" x14ac:dyDescent="0.75">
      <c r="D18" t="s">
        <v>62</v>
      </c>
      <c r="E18">
        <f>SUM(W4:W43)</f>
        <v>0</v>
      </c>
      <c r="O18" s="2">
        <f>IF(ژوزنال!L30="برد",1,0)</f>
        <v>0</v>
      </c>
      <c r="P18" s="2">
        <f>IF(ژوزنال!L30="Risk Free",1,0)</f>
        <v>0</v>
      </c>
      <c r="Q18" s="2">
        <f>IF(ژوزنال!L30="باخت",1,0)</f>
        <v>0</v>
      </c>
      <c r="T18">
        <f>T17+ژوزنال!M30</f>
        <v>0</v>
      </c>
      <c r="V18" t="str">
        <f>IF(ژوزنال!M30&gt;0,ژوزنال!M30,"")</f>
        <v/>
      </c>
      <c r="W18" t="str">
        <f>IF(ژوزنال!M30&lt;0,ژوزنال!M30,"")</f>
        <v/>
      </c>
    </row>
    <row r="19" spans="4:23" ht="23.4" x14ac:dyDescent="0.75">
      <c r="D19" t="s">
        <v>63</v>
      </c>
      <c r="E19">
        <f>IF(E18=0,0,E18/COUNT(W4:W43))</f>
        <v>0</v>
      </c>
      <c r="O19" s="2">
        <f>IF(ژوزنال!L31="برد",1,0)</f>
        <v>0</v>
      </c>
      <c r="P19" s="2">
        <f>IF(ژوزنال!L31="Risk Free",1,0)</f>
        <v>0</v>
      </c>
      <c r="Q19" s="2">
        <f>IF(ژوزنال!L31="باخت",1,0)</f>
        <v>0</v>
      </c>
      <c r="T19">
        <f>T18+ژوزنال!M31</f>
        <v>0</v>
      </c>
      <c r="V19" t="str">
        <f>IF(ژوزنال!M31&gt;0,ژوزنال!M31,"")</f>
        <v/>
      </c>
      <c r="W19" t="str">
        <f>IF(ژوزنال!M31&lt;0,ژوزنال!M31,"")</f>
        <v/>
      </c>
    </row>
    <row r="20" spans="4:23" ht="23.4" x14ac:dyDescent="0.75">
      <c r="D20" t="s">
        <v>66</v>
      </c>
      <c r="E20" s="6">
        <f>SUM(ژوزنال!E16:E55)</f>
        <v>0</v>
      </c>
      <c r="O20" s="2">
        <f>IF(ژوزنال!L32="برد",1,0)</f>
        <v>0</v>
      </c>
      <c r="P20" s="2">
        <f>IF(ژوزنال!L32="Risk Free",1,0)</f>
        <v>0</v>
      </c>
      <c r="Q20" s="2">
        <f>IF(ژوزنال!L32="باخت",1,0)</f>
        <v>0</v>
      </c>
      <c r="T20">
        <f>T19+ژوزنال!M32</f>
        <v>0</v>
      </c>
      <c r="V20" t="str">
        <f>IF(ژوزنال!M32&gt;0,ژوزنال!M32,"")</f>
        <v/>
      </c>
      <c r="W20" t="str">
        <f>IF(ژوزنال!M32&lt;0,ژوزنال!M32,"")</f>
        <v/>
      </c>
    </row>
    <row r="21" spans="4:23" ht="23.4" x14ac:dyDescent="0.75">
      <c r="D21" t="s">
        <v>67</v>
      </c>
      <c r="E21">
        <f>COUNT(ژوزنال!E16:E55)</f>
        <v>40</v>
      </c>
      <c r="O21" s="2">
        <f>IF(ژوزنال!L33="برد",1,0)</f>
        <v>0</v>
      </c>
      <c r="P21" s="2">
        <f>IF(ژوزنال!L33="Risk Free",1,0)</f>
        <v>0</v>
      </c>
      <c r="Q21" s="2">
        <f>IF(ژوزنال!L33="باخت",1,0)</f>
        <v>0</v>
      </c>
      <c r="T21">
        <f>T20+ژوزنال!M33</f>
        <v>0</v>
      </c>
      <c r="V21" t="str">
        <f>IF(ژوزنال!M33&gt;0,ژوزنال!M33,"")</f>
        <v/>
      </c>
      <c r="W21" t="str">
        <f>IF(ژوزنال!M33&lt;0,ژوزنال!M33,"")</f>
        <v/>
      </c>
    </row>
    <row r="22" spans="4:23" ht="23.4" x14ac:dyDescent="0.75">
      <c r="D22" t="s">
        <v>68</v>
      </c>
      <c r="E22">
        <f>COUNT(ژوزنال!C16:C55)</f>
        <v>0</v>
      </c>
      <c r="O22" s="2">
        <f>IF(ژوزنال!L34="برد",1,0)</f>
        <v>0</v>
      </c>
      <c r="P22" s="2">
        <f>IF(ژوزنال!L34="Risk Free",1,0)</f>
        <v>0</v>
      </c>
      <c r="Q22" s="2">
        <f>IF(ژوزنال!L34="باخت",1,0)</f>
        <v>0</v>
      </c>
      <c r="T22">
        <f>T21+ژوزنال!M34</f>
        <v>0</v>
      </c>
      <c r="V22" t="str">
        <f>IF(ژوزنال!M34&gt;0,ژوزنال!M34,"")</f>
        <v/>
      </c>
      <c r="W22" t="str">
        <f>IF(ژوزنال!M34&lt;0,ژوزنال!M34,"")</f>
        <v/>
      </c>
    </row>
    <row r="23" spans="4:23" ht="23.4" x14ac:dyDescent="0.75">
      <c r="O23" s="2">
        <f>IF(ژوزنال!L35="برد",1,0)</f>
        <v>0</v>
      </c>
      <c r="P23" s="2">
        <f>IF(ژوزنال!L35="Risk Free",1,0)</f>
        <v>0</v>
      </c>
      <c r="Q23" s="2">
        <f>IF(ژوزنال!L35="باخت",1,0)</f>
        <v>0</v>
      </c>
      <c r="T23">
        <f>T22+ژوزنال!M35</f>
        <v>0</v>
      </c>
      <c r="V23" t="str">
        <f>IF(ژوزنال!M35&gt;0,ژوزنال!M35,"")</f>
        <v/>
      </c>
      <c r="W23" t="str">
        <f>IF(ژوزنال!M35&lt;0,ژوزنال!M35,"")</f>
        <v/>
      </c>
    </row>
    <row r="24" spans="4:23" ht="23.4" x14ac:dyDescent="0.75">
      <c r="O24" s="2">
        <f>IF(ژوزنال!L36="برد",1,0)</f>
        <v>0</v>
      </c>
      <c r="P24" s="2">
        <f>IF(ژوزنال!L36="Risk Free",1,0)</f>
        <v>0</v>
      </c>
      <c r="Q24" s="2">
        <f>IF(ژوزنال!L36="باخت",1,0)</f>
        <v>0</v>
      </c>
      <c r="T24">
        <f>T23+ژوزنال!M36</f>
        <v>0</v>
      </c>
      <c r="V24" t="str">
        <f>IF(ژوزنال!M36&gt;0,ژوزنال!M36,"")</f>
        <v/>
      </c>
      <c r="W24" t="str">
        <f>IF(ژوزنال!M36&lt;0,ژوزنال!M36,"")</f>
        <v/>
      </c>
    </row>
    <row r="25" spans="4:23" ht="23.4" x14ac:dyDescent="0.75">
      <c r="O25" s="2">
        <f>IF(ژوزنال!L37="برد",1,0)</f>
        <v>0</v>
      </c>
      <c r="P25" s="2">
        <f>IF(ژوزنال!L37="Risk Free",1,0)</f>
        <v>0</v>
      </c>
      <c r="Q25" s="2">
        <f>IF(ژوزنال!L37="باخت",1,0)</f>
        <v>0</v>
      </c>
      <c r="T25">
        <f>T24+ژوزنال!M37</f>
        <v>0</v>
      </c>
      <c r="V25" t="str">
        <f>IF(ژوزنال!M37&gt;0,ژوزنال!M37,"")</f>
        <v/>
      </c>
      <c r="W25" t="str">
        <f>IF(ژوزنال!M37&lt;0,ژوزنال!M37,"")</f>
        <v/>
      </c>
    </row>
    <row r="26" spans="4:23" ht="23.4" x14ac:dyDescent="0.75">
      <c r="O26" s="2">
        <f>IF(ژوزنال!L38="برد",1,0)</f>
        <v>0</v>
      </c>
      <c r="P26" s="2">
        <f>IF(ژوزنال!L38="Risk Free",1,0)</f>
        <v>0</v>
      </c>
      <c r="Q26" s="2">
        <f>IF(ژوزنال!L38="باخت",1,0)</f>
        <v>0</v>
      </c>
      <c r="T26">
        <f>T25+ژوزنال!M38</f>
        <v>0</v>
      </c>
      <c r="V26" t="str">
        <f>IF(ژوزنال!M38&gt;0,ژوزنال!M38,"")</f>
        <v/>
      </c>
      <c r="W26" t="str">
        <f>IF(ژوزنال!M38&lt;0,ژوزنال!M38,"")</f>
        <v/>
      </c>
    </row>
    <row r="27" spans="4:23" ht="23.4" x14ac:dyDescent="0.75">
      <c r="O27" s="2">
        <f>IF(ژوزنال!L39="برد",1,0)</f>
        <v>0</v>
      </c>
      <c r="P27" s="2">
        <f>IF(ژوزنال!L39="Risk Free",1,0)</f>
        <v>0</v>
      </c>
      <c r="Q27" s="2">
        <f>IF(ژوزنال!L39="باخت",1,0)</f>
        <v>0</v>
      </c>
      <c r="T27">
        <f>T26+ژوزنال!M39</f>
        <v>0</v>
      </c>
      <c r="V27" t="str">
        <f>IF(ژوزنال!M39&gt;0,ژوزنال!M39,"")</f>
        <v/>
      </c>
      <c r="W27" t="str">
        <f>IF(ژوزنال!M39&lt;0,ژوزنال!M39,"")</f>
        <v/>
      </c>
    </row>
    <row r="28" spans="4:23" ht="23.4" x14ac:dyDescent="0.75">
      <c r="O28" s="2">
        <f>IF(ژوزنال!L40="برد",1,0)</f>
        <v>0</v>
      </c>
      <c r="P28" s="2">
        <f>IF(ژوزنال!L40="Risk Free",1,0)</f>
        <v>0</v>
      </c>
      <c r="Q28" s="2">
        <f>IF(ژوزنال!L40="باخت",1,0)</f>
        <v>0</v>
      </c>
      <c r="T28">
        <f>T27+ژوزنال!M40</f>
        <v>0</v>
      </c>
      <c r="V28" t="str">
        <f>IF(ژوزنال!M40&gt;0,ژوزنال!M40,"")</f>
        <v/>
      </c>
      <c r="W28" t="str">
        <f>IF(ژوزنال!M40&lt;0,ژوزنال!M40,"")</f>
        <v/>
      </c>
    </row>
    <row r="29" spans="4:23" ht="23.4" x14ac:dyDescent="0.75">
      <c r="O29" s="2">
        <f>IF(ژوزنال!L41="برد",1,0)</f>
        <v>0</v>
      </c>
      <c r="P29" s="2">
        <f>IF(ژوزنال!L41="Risk Free",1,0)</f>
        <v>0</v>
      </c>
      <c r="Q29" s="2">
        <f>IF(ژوزنال!L41="باخت",1,0)</f>
        <v>0</v>
      </c>
      <c r="T29">
        <f>T28+ژوزنال!M41</f>
        <v>0</v>
      </c>
      <c r="V29" t="str">
        <f>IF(ژوزنال!M41&gt;0,ژوزنال!M41,"")</f>
        <v/>
      </c>
      <c r="W29" t="str">
        <f>IF(ژوزنال!M41&lt;0,ژوزنال!M41,"")</f>
        <v/>
      </c>
    </row>
    <row r="30" spans="4:23" ht="23.4" x14ac:dyDescent="0.75">
      <c r="O30" s="2">
        <f>IF(ژوزنال!L42="برد",1,0)</f>
        <v>0</v>
      </c>
      <c r="P30" s="2">
        <f>IF(ژوزنال!L42="Risk Free",1,0)</f>
        <v>0</v>
      </c>
      <c r="Q30" s="2">
        <f>IF(ژوزنال!L42="باخت",1,0)</f>
        <v>0</v>
      </c>
      <c r="T30">
        <f>T29+ژوزنال!M42</f>
        <v>0</v>
      </c>
      <c r="V30" t="str">
        <f>IF(ژوزنال!M42&gt;0,ژوزنال!M42,"")</f>
        <v/>
      </c>
      <c r="W30" t="str">
        <f>IF(ژوزنال!M42&lt;0,ژوزنال!M42,"")</f>
        <v/>
      </c>
    </row>
    <row r="31" spans="4:23" ht="23.4" x14ac:dyDescent="0.75">
      <c r="O31" s="2">
        <f>IF(ژوزنال!L43="برد",1,0)</f>
        <v>0</v>
      </c>
      <c r="P31" s="2">
        <f>IF(ژوزنال!L43="Risk Free",1,0)</f>
        <v>0</v>
      </c>
      <c r="Q31" s="2">
        <f>IF(ژوزنال!L43="باخت",1,0)</f>
        <v>0</v>
      </c>
      <c r="T31">
        <f>T30+ژوزنال!M43</f>
        <v>0</v>
      </c>
      <c r="V31" t="str">
        <f>IF(ژوزنال!M43&gt;0,ژوزنال!M43,"")</f>
        <v/>
      </c>
      <c r="W31" t="str">
        <f>IF(ژوزنال!M43&lt;0,ژوزنال!M43,"")</f>
        <v/>
      </c>
    </row>
    <row r="32" spans="4:23" ht="23.4" x14ac:dyDescent="0.75">
      <c r="O32" s="2">
        <f>IF(ژوزنال!L44="برد",1,0)</f>
        <v>0</v>
      </c>
      <c r="P32" s="2">
        <f>IF(ژوزنال!L44="Risk Free",1,0)</f>
        <v>0</v>
      </c>
      <c r="Q32" s="2">
        <f>IF(ژوزنال!L44="باخت",1,0)</f>
        <v>0</v>
      </c>
      <c r="T32">
        <f>T31+ژوزنال!M44</f>
        <v>0</v>
      </c>
      <c r="V32" t="str">
        <f>IF(ژوزنال!M44&gt;0,ژوزنال!M44,"")</f>
        <v/>
      </c>
      <c r="W32" t="str">
        <f>IF(ژوزنال!M44&lt;0,ژوزنال!M44,"")</f>
        <v/>
      </c>
    </row>
    <row r="33" spans="15:23" ht="23.4" x14ac:dyDescent="0.75">
      <c r="O33" s="2">
        <f>IF(ژوزنال!L45="برد",1,0)</f>
        <v>0</v>
      </c>
      <c r="P33" s="2">
        <f>IF(ژوزنال!L45="Risk Free",1,0)</f>
        <v>0</v>
      </c>
      <c r="Q33" s="2">
        <f>IF(ژوزنال!L45="باخت",1,0)</f>
        <v>0</v>
      </c>
      <c r="T33">
        <f>T32+ژوزنال!M45</f>
        <v>0</v>
      </c>
      <c r="V33" t="str">
        <f>IF(ژوزنال!M45&gt;0,ژوزنال!M45,"")</f>
        <v/>
      </c>
      <c r="W33" t="str">
        <f>IF(ژوزنال!M45&lt;0,ژوزنال!M45,"")</f>
        <v/>
      </c>
    </row>
    <row r="34" spans="15:23" ht="23.4" x14ac:dyDescent="0.75">
      <c r="O34" s="2">
        <f>IF(ژوزنال!L46="برد",1,0)</f>
        <v>0</v>
      </c>
      <c r="P34" s="2">
        <f>IF(ژوزنال!L46="Risk Free",1,0)</f>
        <v>0</v>
      </c>
      <c r="Q34" s="2">
        <f>IF(ژوزنال!L46="باخت",1,0)</f>
        <v>0</v>
      </c>
      <c r="T34">
        <f>T33+ژوزنال!M46</f>
        <v>0</v>
      </c>
      <c r="V34" t="str">
        <f>IF(ژوزنال!M46&gt;0,ژوزنال!M46,"")</f>
        <v/>
      </c>
      <c r="W34" t="str">
        <f>IF(ژوزنال!M46&lt;0,ژوزنال!M46,"")</f>
        <v/>
      </c>
    </row>
    <row r="35" spans="15:23" ht="23.4" x14ac:dyDescent="0.75">
      <c r="O35" s="2">
        <f>IF(ژوزنال!L47="برد",1,0)</f>
        <v>0</v>
      </c>
      <c r="P35" s="2">
        <f>IF(ژوزنال!L47="Risk Free",1,0)</f>
        <v>0</v>
      </c>
      <c r="Q35" s="2">
        <f>IF(ژوزنال!L47="باخت",1,0)</f>
        <v>0</v>
      </c>
      <c r="T35">
        <f>T34+ژوزنال!M47</f>
        <v>0</v>
      </c>
      <c r="V35" t="str">
        <f>IF(ژوزنال!M47&gt;0,ژوزنال!M47,"")</f>
        <v/>
      </c>
      <c r="W35" t="str">
        <f>IF(ژوزنال!M47&lt;0,ژوزنال!M47,"")</f>
        <v/>
      </c>
    </row>
    <row r="36" spans="15:23" ht="23.4" x14ac:dyDescent="0.75">
      <c r="O36" s="2">
        <f>IF(ژوزنال!L48="برد",1,0)</f>
        <v>0</v>
      </c>
      <c r="P36" s="2">
        <f>IF(ژوزنال!L48="Risk Free",1,0)</f>
        <v>0</v>
      </c>
      <c r="Q36" s="2">
        <f>IF(ژوزنال!L48="باخت",1,0)</f>
        <v>0</v>
      </c>
      <c r="T36">
        <f>T35+ژوزنال!M48</f>
        <v>0</v>
      </c>
      <c r="V36" t="str">
        <f>IF(ژوزنال!M48&gt;0,ژوزنال!M48,"")</f>
        <v/>
      </c>
      <c r="W36" t="str">
        <f>IF(ژوزنال!M48&lt;0,ژوزنال!M48,"")</f>
        <v/>
      </c>
    </row>
    <row r="37" spans="15:23" ht="23.4" x14ac:dyDescent="0.75">
      <c r="O37" s="2">
        <f>IF(ژوزنال!L49="برد",1,0)</f>
        <v>0</v>
      </c>
      <c r="P37" s="2">
        <f>IF(ژوزنال!L49="Risk Free",1,0)</f>
        <v>0</v>
      </c>
      <c r="Q37" s="2">
        <f>IF(ژوزنال!L49="باخت",1,0)</f>
        <v>0</v>
      </c>
      <c r="T37">
        <f>T36+ژوزنال!M49</f>
        <v>0</v>
      </c>
      <c r="V37" t="str">
        <f>IF(ژوزنال!M49&gt;0,ژوزنال!M49,"")</f>
        <v/>
      </c>
      <c r="W37" t="str">
        <f>IF(ژوزنال!M49&lt;0,ژوزنال!M49,"")</f>
        <v/>
      </c>
    </row>
    <row r="38" spans="15:23" ht="23.4" x14ac:dyDescent="0.75">
      <c r="O38" s="2">
        <f>IF(ژوزنال!L50="برد",1,0)</f>
        <v>0</v>
      </c>
      <c r="P38" s="2">
        <f>IF(ژوزنال!L50="Risk Free",1,0)</f>
        <v>0</v>
      </c>
      <c r="Q38" s="2">
        <f>IF(ژوزنال!L50="باخت",1,0)</f>
        <v>0</v>
      </c>
      <c r="T38">
        <f>T37+ژوزنال!M50</f>
        <v>0</v>
      </c>
      <c r="V38" t="str">
        <f>IF(ژوزنال!M50&gt;0,ژوزنال!M50,"")</f>
        <v/>
      </c>
      <c r="W38" t="str">
        <f>IF(ژوزنال!M50&lt;0,ژوزنال!M50,"")</f>
        <v/>
      </c>
    </row>
    <row r="39" spans="15:23" ht="23.4" x14ac:dyDescent="0.75">
      <c r="O39" s="2">
        <f>IF(ژوزنال!L51="برد",1,0)</f>
        <v>0</v>
      </c>
      <c r="P39" s="2">
        <f>IF(ژوزنال!L51="Risk Free",1,0)</f>
        <v>0</v>
      </c>
      <c r="Q39" s="2">
        <f>IF(ژوزنال!L51="باخت",1,0)</f>
        <v>0</v>
      </c>
      <c r="T39">
        <f>T38+ژوزنال!M51</f>
        <v>0</v>
      </c>
      <c r="V39" t="str">
        <f>IF(ژوزنال!M51&gt;0,ژوزنال!M51,"")</f>
        <v/>
      </c>
      <c r="W39" t="str">
        <f>IF(ژوزنال!M51&lt;0,ژوزنال!M51,"")</f>
        <v/>
      </c>
    </row>
    <row r="40" spans="15:23" ht="23.4" x14ac:dyDescent="0.75">
      <c r="O40" s="2">
        <f>IF(ژوزنال!L52="برد",1,0)</f>
        <v>0</v>
      </c>
      <c r="P40" s="2">
        <f>IF(ژوزنال!L52="Risk Free",1,0)</f>
        <v>0</v>
      </c>
      <c r="Q40" s="2">
        <f>IF(ژوزنال!L52="باخت",1,0)</f>
        <v>0</v>
      </c>
      <c r="T40">
        <f>T39+ژوزنال!M52</f>
        <v>0</v>
      </c>
      <c r="V40" t="str">
        <f>IF(ژوزنال!M52&gt;0,ژوزنال!M52,"")</f>
        <v/>
      </c>
      <c r="W40" t="str">
        <f>IF(ژوزنال!M52&lt;0,ژوزنال!M52,"")</f>
        <v/>
      </c>
    </row>
    <row r="41" spans="15:23" ht="23.4" x14ac:dyDescent="0.75">
      <c r="O41" s="2">
        <f>IF(ژوزنال!L53="برد",1,0)</f>
        <v>0</v>
      </c>
      <c r="P41" s="2">
        <f>IF(ژوزنال!L53="Risk Free",1,0)</f>
        <v>0</v>
      </c>
      <c r="Q41" s="2">
        <f>IF(ژوزنال!L53="باخت",1,0)</f>
        <v>0</v>
      </c>
      <c r="T41">
        <f>T40+ژوزنال!M53</f>
        <v>0</v>
      </c>
      <c r="V41" t="str">
        <f>IF(ژوزنال!M53&gt;0,ژوزنال!M53,"")</f>
        <v/>
      </c>
      <c r="W41" t="str">
        <f>IF(ژوزنال!M53&lt;0,ژوزنال!M53,"")</f>
        <v/>
      </c>
    </row>
    <row r="42" spans="15:23" ht="23.4" x14ac:dyDescent="0.75">
      <c r="O42" s="2">
        <f>IF(ژوزنال!L54="برد",1,0)</f>
        <v>0</v>
      </c>
      <c r="P42" s="2">
        <f>IF(ژوزنال!L54="Risk Free",1,0)</f>
        <v>0</v>
      </c>
      <c r="Q42" s="2">
        <f>IF(ژوزنال!L54="باخت",1,0)</f>
        <v>0</v>
      </c>
      <c r="T42">
        <f>T41+ژوزنال!M54</f>
        <v>0</v>
      </c>
      <c r="V42" t="str">
        <f>IF(ژوزنال!M54&gt;0,ژوزنال!M54,"")</f>
        <v/>
      </c>
      <c r="W42" t="str">
        <f>IF(ژوزنال!M54&lt;0,ژوزنال!M54,"")</f>
        <v/>
      </c>
    </row>
    <row r="43" spans="15:23" ht="23.4" x14ac:dyDescent="0.75">
      <c r="O43" s="2">
        <f>IF(ژوزنال!L55="برد",1,0)</f>
        <v>0</v>
      </c>
      <c r="P43" s="2">
        <f>IF(ژوزنال!L55="Risk Free",1,0)</f>
        <v>0</v>
      </c>
      <c r="Q43" s="2">
        <f>IF(ژوزنال!L55="باخت",1,0)</f>
        <v>0</v>
      </c>
      <c r="T43">
        <f>T42+ژوزنال!M55</f>
        <v>0</v>
      </c>
      <c r="V43" t="str">
        <f>IF(ژوزنال!M55&gt;0,ژوزنال!M55,"")</f>
        <v/>
      </c>
      <c r="W43" t="str">
        <f>IF(ژوزنال!M55&lt;0,ژوزنال!M55,"")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ژوزنال</vt:lpstr>
      <vt:lpstr>آنالیز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hooman</dc:creator>
  <cp:lastModifiedBy>ELNAZ</cp:lastModifiedBy>
  <dcterms:created xsi:type="dcterms:W3CDTF">2022-10-09T22:12:27Z</dcterms:created>
  <dcterms:modified xsi:type="dcterms:W3CDTF">2022-10-19T14:33:05Z</dcterms:modified>
</cp:coreProperties>
</file>